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9"/>
  <workbookPr/>
  <mc:AlternateContent xmlns:mc="http://schemas.openxmlformats.org/markup-compatibility/2006">
    <mc:Choice Requires="x15">
      <x15ac:absPath xmlns:x15ac="http://schemas.microsoft.com/office/spreadsheetml/2010/11/ac" url="D:\working\waccache\BN3PEPF0000AE01\EXCELCNV\d876988b-b0f6-4b01-8d30-75e18ace92e6\"/>
    </mc:Choice>
  </mc:AlternateContent>
  <xr:revisionPtr revIDLastSave="1" documentId="8_{53FFA149-6607-4E4C-A088-7DF4A84EB5E7}" xr6:coauthVersionLast="47" xr6:coauthVersionMax="47" xr10:uidLastSave="{7C724170-7CF6-45D9-9FC3-38A2BFEA8A1A}"/>
  <bookViews>
    <workbookView xWindow="-60" yWindow="-60" windowWidth="15480" windowHeight="11640" tabRatio="824" xr2:uid="{5CCD347D-9047-4D2A-97C7-594CF2D44CA2}"/>
  </bookViews>
  <sheets>
    <sheet name="PLANILLA DE METRAD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 s="1"/>
  <c r="H15" i="1"/>
  <c r="H16" i="1"/>
  <c r="H17" i="1"/>
  <c r="H18" i="1"/>
  <c r="H19" i="1"/>
  <c r="H20" i="1"/>
  <c r="H25" i="1"/>
  <c r="H26" i="1"/>
  <c r="H30" i="1"/>
  <c r="H31" i="1"/>
  <c r="H32" i="1"/>
  <c r="H36" i="1"/>
  <c r="H37" i="1"/>
  <c r="H41" i="1"/>
  <c r="H42" i="1"/>
  <c r="H51" i="1"/>
  <c r="H52" i="1"/>
  <c r="H53" i="1"/>
  <c r="H54" i="1"/>
  <c r="H55" i="1"/>
  <c r="H56" i="1"/>
  <c r="H61" i="1"/>
  <c r="H62" i="1"/>
  <c r="H63" i="1"/>
  <c r="H64" i="1"/>
  <c r="H65" i="1"/>
  <c r="H66" i="1"/>
  <c r="H67" i="1"/>
  <c r="H72" i="1"/>
  <c r="H73" i="1"/>
  <c r="H79" i="1"/>
  <c r="H80" i="1"/>
  <c r="H81" i="1"/>
  <c r="H85" i="1"/>
  <c r="H86" i="1"/>
  <c r="H87" i="1" s="1"/>
  <c r="H91" i="1"/>
  <c r="H92" i="1"/>
  <c r="H93" i="1"/>
  <c r="H94" i="1"/>
  <c r="H95" i="1"/>
  <c r="H96" i="1"/>
  <c r="H101" i="1"/>
  <c r="H102" i="1"/>
  <c r="H103" i="1"/>
  <c r="E107" i="1"/>
  <c r="H107" i="1"/>
  <c r="H108" i="1"/>
  <c r="H109" i="1"/>
  <c r="H113" i="1"/>
  <c r="H114" i="1"/>
  <c r="H115" i="1"/>
  <c r="H116" i="1"/>
  <c r="H121" i="1"/>
  <c r="H122" i="1"/>
  <c r="H123" i="1"/>
  <c r="E129" i="1"/>
  <c r="H129" i="1"/>
  <c r="H130" i="1"/>
  <c r="H134" i="1"/>
  <c r="H135" i="1"/>
  <c r="H136" i="1"/>
  <c r="H141" i="1"/>
  <c r="H142" i="1"/>
  <c r="H143" i="1" s="1"/>
  <c r="H149" i="1"/>
  <c r="H150" i="1"/>
  <c r="H154" i="1"/>
  <c r="H155" i="1"/>
  <c r="H159" i="1"/>
  <c r="E160" i="1"/>
  <c r="H160" i="1"/>
  <c r="H161" i="1"/>
  <c r="H167" i="1"/>
  <c r="H168" i="1"/>
  <c r="H174" i="1"/>
  <c r="H175" i="1"/>
  <c r="H179" i="1"/>
  <c r="H180" i="1"/>
  <c r="H184" i="1"/>
  <c r="H185" i="1"/>
  <c r="H189" i="1"/>
  <c r="H190" i="1"/>
  <c r="H195" i="1"/>
  <c r="H137" i="1" l="1"/>
  <c r="H117" i="1"/>
  <c r="H97" i="1"/>
  <c r="H68" i="1"/>
  <c r="H57" i="1"/>
  <c r="H21" i="1"/>
</calcChain>
</file>

<file path=xl/sharedStrings.xml><?xml version="1.0" encoding="utf-8"?>
<sst xmlns="http://schemas.openxmlformats.org/spreadsheetml/2006/main" count="510" uniqueCount="89">
  <si>
    <t>PLANILLA DE SUSTENTACION DE METRADOS</t>
  </si>
  <si>
    <t>REHABILITACION DEL CERCO PERIMETRICO DEL EQUIPO ZONAL PRONAA - ICA</t>
  </si>
  <si>
    <t>Subproyecto</t>
  </si>
  <si>
    <t>TRABAJOS PRELIMINARES</t>
  </si>
  <si>
    <t xml:space="preserve"> </t>
  </si>
  <si>
    <t>PARTIDA</t>
  </si>
  <si>
    <t>1.02 DEMOLICION DE VEREDA</t>
  </si>
  <si>
    <t>UNIDAD</t>
  </si>
  <si>
    <t>M2</t>
  </si>
  <si>
    <t>Grafico</t>
  </si>
  <si>
    <t>Descripción</t>
  </si>
  <si>
    <t>Cantidad</t>
  </si>
  <si>
    <t>Largo (m)</t>
  </si>
  <si>
    <t>ANCHO (m)</t>
  </si>
  <si>
    <t>ALTO (m)</t>
  </si>
  <si>
    <t>Vereda Calle Colindante</t>
  </si>
  <si>
    <t>Metrado Total</t>
  </si>
  <si>
    <t xml:space="preserve">1.03 EXCAVACION PARA CONSTRUCCION DE MURO </t>
  </si>
  <si>
    <t>M3</t>
  </si>
  <si>
    <t>Excavación Primer Tramo</t>
  </si>
  <si>
    <t>Cimentación</t>
  </si>
  <si>
    <t>Excavación Segundo Tramo</t>
  </si>
  <si>
    <t>1.04 DEMOLICION MURO DE LADRILLO SOGA</t>
  </si>
  <si>
    <t>1.05 DEMOLICION DE COLUMNAS Y  VIGAS DE CONCRETO</t>
  </si>
  <si>
    <t>Columnas</t>
  </si>
  <si>
    <t>Vigas</t>
  </si>
  <si>
    <t>1.06 DEMOLICION DE SOBRECIMIENTOS</t>
  </si>
  <si>
    <t>1.07 DEMOLICION DE CIMIENTOS MANUAL</t>
  </si>
  <si>
    <t>1.08 ELIMINACION DE MATERIAL EXCEDENTE</t>
  </si>
  <si>
    <t xml:space="preserve">Esponj </t>
  </si>
  <si>
    <t>Vereda de Concreto</t>
  </si>
  <si>
    <t>Sardineles de Concreto</t>
  </si>
  <si>
    <t>Muro Ladrillo</t>
  </si>
  <si>
    <t>Columnas y Vigas de Concreto</t>
  </si>
  <si>
    <t>Sobrecimientos</t>
  </si>
  <si>
    <t>Cimientos</t>
  </si>
  <si>
    <t>1.09 RELLENO COMPACTADO C/COMPACTADORA</t>
  </si>
  <si>
    <t>Relleno con afirmado (-)</t>
  </si>
  <si>
    <t>1.10 REFINE NIVEL COMPACTACION CON COMPACTADORA</t>
  </si>
  <si>
    <t xml:space="preserve">Subproyecto </t>
  </si>
  <si>
    <t>MURO DE CONTENCION</t>
  </si>
  <si>
    <t>2.01 CONCRETO ZAPATA Fc = 210 kg/cm2</t>
  </si>
  <si>
    <t>Muro Contención Zapata 01</t>
  </si>
  <si>
    <t>Muro Contención Zapata 02</t>
  </si>
  <si>
    <t>2.02 ENCOFRADO Y DESENCOFRADO NORMAL ZAPATA</t>
  </si>
  <si>
    <t>Muro de Contención Zapata1</t>
  </si>
  <si>
    <t>Muro de Contención Zapata2</t>
  </si>
  <si>
    <t>2.03 ACERO ZAPATA Fy = 4200 Kg/cm2</t>
  </si>
  <si>
    <t>KG</t>
  </si>
  <si>
    <t>(")</t>
  </si>
  <si>
    <t>CANT</t>
  </si>
  <si>
    <t>LONG</t>
  </si>
  <si>
    <t xml:space="preserve">KG </t>
  </si>
  <si>
    <t>Acero Longitudinal</t>
  </si>
  <si>
    <t>3/8"</t>
  </si>
  <si>
    <t>Acero Transversal</t>
  </si>
  <si>
    <t>2.04 CONCRETO PANTALLA Fc = 210 kg/cm2</t>
  </si>
  <si>
    <t>Muro Contención Pantalla 01</t>
  </si>
  <si>
    <t>Muro Contención Pantalla 02</t>
  </si>
  <si>
    <t>2.05 ENCOFRADO Y DESENCOFRADO NORMAL PANTALLA</t>
  </si>
  <si>
    <t>2.06 ACERO PANTALLA Fy = 4200 Kg/cm2</t>
  </si>
  <si>
    <t>2.07 JUNTA DE CONSTRUCCION DE TEKNOPOR</t>
  </si>
  <si>
    <t>Zapata de Concreto</t>
  </si>
  <si>
    <t>Placa de Concreto</t>
  </si>
  <si>
    <t>COLUMNAS</t>
  </si>
  <si>
    <t>3.01 CONCRETO COLUMNAS Fc = 175 kg/cm2</t>
  </si>
  <si>
    <t>3.02 ENCOFRADO Y DESENCOFRADO NORMAL COLUMNAS</t>
  </si>
  <si>
    <t>3.03 ACERO Fy = 4200 Kg/cm2</t>
  </si>
  <si>
    <t>Varillas</t>
  </si>
  <si>
    <t>Estribos</t>
  </si>
  <si>
    <t>1/4"</t>
  </si>
  <si>
    <t>VIGAS</t>
  </si>
  <si>
    <t>4.01 CONCRETO VIGAS Fc = 175 kg/cm2</t>
  </si>
  <si>
    <t>4.02 ENCOFRADO Y DESENCOFRADO NORMAL VIGAS</t>
  </si>
  <si>
    <t>4.03 ACERO Fy = 4200 Kg/cm2</t>
  </si>
  <si>
    <t>1/2"</t>
  </si>
  <si>
    <t>MUROS DE LADRILLO</t>
  </si>
  <si>
    <t>5.01 MURO DE LADRILLO K.K P/TARRAJEO DE SOGA</t>
  </si>
  <si>
    <t>Muros</t>
  </si>
  <si>
    <t>VEREDAS</t>
  </si>
  <si>
    <t>6.01 RELLENO COMPACTADO CON MATERIAL PRESTAMO C/EQUIPO</t>
  </si>
  <si>
    <t>Relleno con Afirmado</t>
  </si>
  <si>
    <t>6.02 ENCOFRADO Y DESENCOFRADO VEREDAS</t>
  </si>
  <si>
    <t>M</t>
  </si>
  <si>
    <t>6.03 VEREDAS CONCRETO Fc = 175 kg/cm2 e=0.10 INC CURADO</t>
  </si>
  <si>
    <t>6.4 JUNTAS CON ASFALTO E= 1"</t>
  </si>
  <si>
    <t>Juntas</t>
  </si>
  <si>
    <t>6.5 PRUEBA DE RESISTENCIA A LA COMPRESION DEL CONCRETO</t>
  </si>
  <si>
    <t>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</si>
</sst>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0.000"/>
  </numFmts>
  <fonts count="7"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164" fontId="6" fillId="0" borderId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2" fontId="0" fillId="0" borderId="3" xfId="0" applyNumberFormat="1" applyFont="1" applyBorder="1"/>
    <xf numFmtId="2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Font="1" applyBorder="1"/>
    <xf numFmtId="2" fontId="0" fillId="0" borderId="8" xfId="0" applyNumberFormat="1" applyFont="1" applyBorder="1"/>
    <xf numFmtId="2" fontId="4" fillId="0" borderId="9" xfId="0" applyNumberFormat="1" applyFont="1" applyBorder="1"/>
    <xf numFmtId="0" fontId="0" fillId="0" borderId="0" xfId="0" applyBorder="1"/>
    <xf numFmtId="2" fontId="0" fillId="0" borderId="0" xfId="0" applyNumberFormat="1" applyBorder="1"/>
    <xf numFmtId="164" fontId="0" fillId="0" borderId="3" xfId="1" applyFont="1" applyFill="1" applyBorder="1" applyAlignment="1" applyProtection="1"/>
    <xf numFmtId="164" fontId="0" fillId="0" borderId="4" xfId="0" applyNumberFormat="1" applyBorder="1"/>
    <xf numFmtId="2" fontId="0" fillId="0" borderId="9" xfId="0" applyNumberFormat="1" applyBorder="1"/>
    <xf numFmtId="2" fontId="4" fillId="0" borderId="0" xfId="0" applyNumberFormat="1" applyFont="1" applyBorder="1"/>
    <xf numFmtId="2" fontId="0" fillId="0" borderId="10" xfId="0" applyNumberFormat="1" applyBorder="1"/>
    <xf numFmtId="0" fontId="0" fillId="0" borderId="3" xfId="0" applyFont="1" applyFill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164" fontId="0" fillId="0" borderId="4" xfId="0" applyNumberFormat="1" applyBorder="1" applyAlignment="1">
      <alignment horizontal="right"/>
    </xf>
    <xf numFmtId="0" fontId="0" fillId="0" borderId="3" xfId="0" applyFont="1" applyBorder="1" applyAlignment="1">
      <alignment wrapText="1"/>
    </xf>
    <xf numFmtId="0" fontId="0" fillId="0" borderId="14" xfId="0" applyBorder="1"/>
    <xf numFmtId="0" fontId="0" fillId="0" borderId="8" xfId="0" applyBorder="1"/>
    <xf numFmtId="2" fontId="0" fillId="0" borderId="0" xfId="0" applyNumberFormat="1" applyFont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2" fontId="0" fillId="0" borderId="18" xfId="0" applyNumberFormat="1" applyBorder="1"/>
    <xf numFmtId="0" fontId="0" fillId="0" borderId="3" xfId="0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165" fontId="0" fillId="0" borderId="3" xfId="0" applyNumberFormat="1" applyBorder="1"/>
    <xf numFmtId="0" fontId="0" fillId="0" borderId="19" xfId="0" applyBorder="1"/>
    <xf numFmtId="2" fontId="0" fillId="0" borderId="20" xfId="0" applyNumberFormat="1" applyBorder="1"/>
    <xf numFmtId="0" fontId="0" fillId="0" borderId="20" xfId="0" applyBorder="1"/>
    <xf numFmtId="2" fontId="0" fillId="0" borderId="21" xfId="0" applyNumberFormat="1" applyBorder="1"/>
    <xf numFmtId="2" fontId="0" fillId="0" borderId="22" xfId="0" applyNumberFormat="1" applyBorder="1"/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>
      <alignment wrapText="1"/>
    </xf>
    <xf numFmtId="49" fontId="4" fillId="3" borderId="26" xfId="0" applyNumberFormat="1" applyFont="1" applyFill="1" applyBorder="1" applyAlignment="1">
      <alignment wrapText="1"/>
    </xf>
    <xf numFmtId="0" fontId="4" fillId="4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57558-D52F-4B04-977E-987E78F9D7B0}">
  <dimension ref="B1:J195"/>
  <sheetViews>
    <sheetView tabSelected="1" zoomScale="150" zoomScaleNormal="150" workbookViewId="0">
      <selection activeCell="N15" sqref="N15"/>
    </sheetView>
  </sheetViews>
  <sheetFormatPr defaultRowHeight="12.75"/>
  <cols>
    <col min="1" max="1" width="3.5703125" customWidth="1"/>
    <col min="2" max="2" width="10.5703125" customWidth="1"/>
    <col min="3" max="3" width="23.85546875" customWidth="1"/>
    <col min="4" max="4" width="10" customWidth="1"/>
    <col min="5" max="5" width="10.42578125" customWidth="1"/>
    <col min="6" max="6" width="13.140625" customWidth="1"/>
    <col min="7" max="7" width="11.42578125" customWidth="1"/>
    <col min="8" max="8" width="8.85546875" customWidth="1"/>
    <col min="9" max="256" width="11.42578125" customWidth="1"/>
  </cols>
  <sheetData>
    <row r="1" spans="2:8" s="1" customFormat="1" ht="18">
      <c r="B1" s="48" t="s">
        <v>0</v>
      </c>
      <c r="C1" s="49"/>
      <c r="D1" s="49"/>
      <c r="E1" s="49"/>
      <c r="F1" s="49"/>
      <c r="G1" s="49"/>
      <c r="H1" s="50"/>
    </row>
    <row r="2" spans="2:8" s="1" customFormat="1" ht="18">
      <c r="B2" s="2"/>
      <c r="C2" s="2"/>
      <c r="D2" s="2"/>
      <c r="E2" s="2"/>
      <c r="F2" s="3"/>
      <c r="G2" s="3"/>
      <c r="H2" s="3"/>
    </row>
    <row r="3" spans="2:8" s="1" customFormat="1" ht="27.75" customHeight="1">
      <c r="B3" s="54" t="s">
        <v>1</v>
      </c>
      <c r="C3" s="54"/>
      <c r="D3" s="54"/>
      <c r="E3" s="54"/>
      <c r="F3" s="54"/>
      <c r="G3" s="54"/>
      <c r="H3" s="54"/>
    </row>
    <row r="4" spans="2:8" s="1" customFormat="1" ht="17.25" customHeight="1">
      <c r="B4" s="4"/>
      <c r="C4" s="4"/>
      <c r="D4" s="4"/>
      <c r="E4" s="4"/>
      <c r="F4" s="4"/>
      <c r="G4" s="4"/>
      <c r="H4" s="4"/>
    </row>
    <row r="5" spans="2:8" s="5" customFormat="1">
      <c r="B5" s="6" t="s">
        <v>2</v>
      </c>
      <c r="C5" s="53" t="s">
        <v>3</v>
      </c>
      <c r="D5" s="53"/>
      <c r="E5" s="53"/>
      <c r="F5" s="5" t="s">
        <v>4</v>
      </c>
    </row>
    <row r="6" spans="2:8" s="5" customFormat="1">
      <c r="B6" s="6"/>
      <c r="C6" s="7"/>
      <c r="D6" s="7"/>
      <c r="E6" s="7"/>
    </row>
    <row r="7" spans="2:8" s="1" customFormat="1" ht="12.75" customHeight="1">
      <c r="B7" s="4"/>
      <c r="C7" s="4"/>
      <c r="D7" s="4"/>
      <c r="E7" s="4"/>
      <c r="F7" s="4"/>
      <c r="G7" s="4"/>
      <c r="H7" s="4"/>
    </row>
    <row r="8" spans="2:8" ht="12.75" customHeight="1">
      <c r="B8" s="8" t="s">
        <v>5</v>
      </c>
      <c r="C8" s="52" t="s">
        <v>6</v>
      </c>
      <c r="D8" s="52"/>
      <c r="E8" s="52"/>
      <c r="F8" s="52"/>
      <c r="G8" s="8" t="s">
        <v>7</v>
      </c>
      <c r="H8" s="9" t="s">
        <v>8</v>
      </c>
    </row>
    <row r="9" spans="2:8">
      <c r="B9" s="10" t="s">
        <v>9</v>
      </c>
      <c r="C9" s="11" t="s">
        <v>10</v>
      </c>
      <c r="D9" s="11" t="s">
        <v>11</v>
      </c>
      <c r="E9" s="11" t="s">
        <v>12</v>
      </c>
      <c r="F9" s="11" t="s">
        <v>13</v>
      </c>
      <c r="G9" s="11" t="s">
        <v>14</v>
      </c>
      <c r="H9" s="12" t="s">
        <v>4</v>
      </c>
    </row>
    <row r="10" spans="2:8">
      <c r="B10" s="10"/>
      <c r="C10" s="11" t="s">
        <v>15</v>
      </c>
      <c r="D10" s="13" t="s">
        <v>4</v>
      </c>
      <c r="E10" s="13">
        <v>29</v>
      </c>
      <c r="F10" s="13">
        <v>1.5</v>
      </c>
      <c r="G10" s="13" t="s">
        <v>4</v>
      </c>
      <c r="H10" s="14">
        <f>+E10*F10</f>
        <v>43.5</v>
      </c>
    </row>
    <row r="11" spans="2:8">
      <c r="B11" s="15"/>
      <c r="C11" s="16"/>
      <c r="D11" s="16"/>
      <c r="E11" s="16"/>
      <c r="F11" s="17" t="s">
        <v>4</v>
      </c>
      <c r="G11" s="18" t="s">
        <v>16</v>
      </c>
      <c r="H11" s="19">
        <f>SUM(H10)</f>
        <v>43.5</v>
      </c>
    </row>
    <row r="12" spans="2:8">
      <c r="B12" s="20"/>
      <c r="C12" s="20"/>
      <c r="D12" s="20"/>
      <c r="E12" s="20"/>
      <c r="F12" s="20"/>
      <c r="G12" s="21"/>
      <c r="H12" s="21"/>
    </row>
    <row r="13" spans="2:8" ht="12.75" customHeight="1">
      <c r="B13" s="8" t="s">
        <v>5</v>
      </c>
      <c r="C13" s="52" t="s">
        <v>17</v>
      </c>
      <c r="D13" s="52"/>
      <c r="E13" s="52"/>
      <c r="F13" s="52"/>
      <c r="G13" s="8" t="s">
        <v>7</v>
      </c>
      <c r="H13" s="9" t="s">
        <v>18</v>
      </c>
    </row>
    <row r="14" spans="2:8">
      <c r="B14" s="10" t="s">
        <v>9</v>
      </c>
      <c r="C14" s="11" t="s">
        <v>10</v>
      </c>
      <c r="D14" s="11" t="s">
        <v>11</v>
      </c>
      <c r="E14" s="11" t="s">
        <v>12</v>
      </c>
      <c r="F14" s="11" t="s">
        <v>13</v>
      </c>
      <c r="G14" s="11" t="s">
        <v>14</v>
      </c>
      <c r="H14" s="12" t="s">
        <v>4</v>
      </c>
    </row>
    <row r="15" spans="2:8">
      <c r="B15" s="10"/>
      <c r="C15" s="11" t="s">
        <v>19</v>
      </c>
      <c r="D15" s="13" t="s">
        <v>4</v>
      </c>
      <c r="E15" s="13">
        <v>14.5</v>
      </c>
      <c r="F15" s="13">
        <v>0.45</v>
      </c>
      <c r="G15" s="13">
        <v>2.0499999999999998</v>
      </c>
      <c r="H15" s="14">
        <f>+E15*F15*G15</f>
        <v>13.376249999999999</v>
      </c>
    </row>
    <row r="16" spans="2:8">
      <c r="B16" s="10"/>
      <c r="C16" s="11"/>
      <c r="D16" s="13">
        <v>0.5</v>
      </c>
      <c r="E16" s="13">
        <v>14.5</v>
      </c>
      <c r="F16" s="13">
        <v>1.2</v>
      </c>
      <c r="G16" s="22">
        <v>2.0499999999999998</v>
      </c>
      <c r="H16" s="23">
        <f>+D16*E16*F16*G16</f>
        <v>17.834999999999997</v>
      </c>
    </row>
    <row r="17" spans="2:10">
      <c r="B17" s="10"/>
      <c r="C17" s="11" t="s">
        <v>20</v>
      </c>
      <c r="D17" s="13"/>
      <c r="E17" s="13">
        <v>14.5</v>
      </c>
      <c r="F17" s="13">
        <v>0.65</v>
      </c>
      <c r="G17" s="22">
        <v>0.55000000000000004</v>
      </c>
      <c r="H17" s="23">
        <f>+E17*F17*G17</f>
        <v>5.1837500000000007</v>
      </c>
    </row>
    <row r="18" spans="2:10">
      <c r="B18" s="10"/>
      <c r="C18" s="11" t="s">
        <v>21</v>
      </c>
      <c r="D18" s="11"/>
      <c r="E18" s="13">
        <v>14.5</v>
      </c>
      <c r="F18" s="13">
        <v>0.45</v>
      </c>
      <c r="G18" s="13">
        <v>2.5499999999999998</v>
      </c>
      <c r="H18" s="14">
        <f>+E18*F18*G18</f>
        <v>16.638749999999998</v>
      </c>
    </row>
    <row r="19" spans="2:10">
      <c r="B19" s="10"/>
      <c r="C19" s="11" t="s">
        <v>4</v>
      </c>
      <c r="D19" s="13">
        <v>0.5</v>
      </c>
      <c r="E19" s="13">
        <v>14.5</v>
      </c>
      <c r="F19" s="13">
        <v>1.55</v>
      </c>
      <c r="G19" s="13">
        <v>2.5499999999999998</v>
      </c>
      <c r="H19" s="14">
        <f>+D19*E19*F19*G19</f>
        <v>28.655625000000001</v>
      </c>
    </row>
    <row r="20" spans="2:10">
      <c r="B20" s="10"/>
      <c r="C20" s="11" t="s">
        <v>20</v>
      </c>
      <c r="D20" s="13"/>
      <c r="E20" s="13">
        <v>14.5</v>
      </c>
      <c r="F20" s="13">
        <v>0.65</v>
      </c>
      <c r="G20" s="13">
        <v>0.55000000000000004</v>
      </c>
      <c r="H20" s="14">
        <f>+E20*F20*G20</f>
        <v>5.1837500000000007</v>
      </c>
    </row>
    <row r="21" spans="2:10">
      <c r="B21" s="15"/>
      <c r="C21" s="16"/>
      <c r="D21" s="16"/>
      <c r="E21" s="16"/>
      <c r="F21" s="17" t="s">
        <v>4</v>
      </c>
      <c r="G21" s="18" t="s">
        <v>16</v>
      </c>
      <c r="H21" s="24">
        <f>SUM(H15:H20)</f>
        <v>86.873125000000002</v>
      </c>
    </row>
    <row r="22" spans="2:10">
      <c r="B22" s="20"/>
      <c r="C22" s="20"/>
      <c r="D22" s="20"/>
      <c r="E22" s="20"/>
      <c r="F22" s="20"/>
      <c r="G22" s="21"/>
      <c r="H22" s="21"/>
    </row>
    <row r="23" spans="2:10" ht="12.75" customHeight="1">
      <c r="B23" s="8" t="s">
        <v>5</v>
      </c>
      <c r="C23" s="52" t="s">
        <v>22</v>
      </c>
      <c r="D23" s="52"/>
      <c r="E23" s="52"/>
      <c r="F23" s="52"/>
      <c r="G23" s="8" t="s">
        <v>7</v>
      </c>
      <c r="H23" s="9" t="s">
        <v>8</v>
      </c>
    </row>
    <row r="24" spans="2:10">
      <c r="B24" s="10" t="s">
        <v>9</v>
      </c>
      <c r="C24" s="11" t="s">
        <v>10</v>
      </c>
      <c r="D24" s="11" t="s">
        <v>11</v>
      </c>
      <c r="E24" s="11" t="s">
        <v>12</v>
      </c>
      <c r="F24" s="11" t="s">
        <v>13</v>
      </c>
      <c r="G24" s="11" t="s">
        <v>14</v>
      </c>
      <c r="H24" s="12" t="s">
        <v>4</v>
      </c>
      <c r="I24" t="s">
        <v>4</v>
      </c>
    </row>
    <row r="25" spans="2:10">
      <c r="B25" s="10"/>
      <c r="C25" s="11" t="s">
        <v>4</v>
      </c>
      <c r="D25" s="13">
        <v>10</v>
      </c>
      <c r="E25" s="13">
        <v>2.6</v>
      </c>
      <c r="F25" s="13" t="s">
        <v>4</v>
      </c>
      <c r="G25" s="13">
        <v>4.75</v>
      </c>
      <c r="H25" s="14">
        <f>+D25*E25*G25</f>
        <v>123.5</v>
      </c>
      <c r="I25" s="21"/>
      <c r="J25" s="25"/>
    </row>
    <row r="26" spans="2:10">
      <c r="B26" s="15"/>
      <c r="C26" s="16"/>
      <c r="D26" s="16"/>
      <c r="E26" s="16"/>
      <c r="F26" s="17" t="s">
        <v>4</v>
      </c>
      <c r="G26" s="18" t="s">
        <v>16</v>
      </c>
      <c r="H26" s="24">
        <f>SUM(H25)</f>
        <v>123.5</v>
      </c>
      <c r="I26" t="s">
        <v>4</v>
      </c>
    </row>
    <row r="27" spans="2:10">
      <c r="B27" s="20"/>
      <c r="C27" s="20"/>
      <c r="D27" s="20"/>
      <c r="E27" s="20"/>
      <c r="F27" s="20"/>
      <c r="G27" s="21"/>
      <c r="H27" s="21"/>
    </row>
    <row r="28" spans="2:10" ht="12.75" customHeight="1">
      <c r="B28" s="8" t="s">
        <v>5</v>
      </c>
      <c r="C28" s="52" t="s">
        <v>23</v>
      </c>
      <c r="D28" s="52"/>
      <c r="E28" s="52"/>
      <c r="F28" s="52"/>
      <c r="G28" s="8" t="s">
        <v>7</v>
      </c>
      <c r="H28" s="9" t="s">
        <v>18</v>
      </c>
    </row>
    <row r="29" spans="2:10">
      <c r="B29" s="10" t="s">
        <v>9</v>
      </c>
      <c r="C29" s="11" t="s">
        <v>10</v>
      </c>
      <c r="D29" s="11" t="s">
        <v>11</v>
      </c>
      <c r="E29" s="11" t="s">
        <v>12</v>
      </c>
      <c r="F29" s="11" t="s">
        <v>13</v>
      </c>
      <c r="G29" s="11" t="s">
        <v>14</v>
      </c>
      <c r="H29" s="12" t="s">
        <v>4</v>
      </c>
      <c r="I29" t="s">
        <v>4</v>
      </c>
    </row>
    <row r="30" spans="2:10">
      <c r="B30" s="10"/>
      <c r="C30" s="11" t="s">
        <v>24</v>
      </c>
      <c r="D30" s="13">
        <v>12</v>
      </c>
      <c r="E30" s="11">
        <v>0.25</v>
      </c>
      <c r="F30" s="13">
        <v>0.25</v>
      </c>
      <c r="G30" s="13">
        <v>5.5</v>
      </c>
      <c r="H30" s="26">
        <f>+D30*E30*F30*G30</f>
        <v>4.125</v>
      </c>
    </row>
    <row r="31" spans="2:10">
      <c r="B31" s="10"/>
      <c r="C31" s="27" t="s">
        <v>25</v>
      </c>
      <c r="D31" s="13">
        <v>3</v>
      </c>
      <c r="E31" s="11">
        <v>0.25</v>
      </c>
      <c r="F31" s="11">
        <v>0.25</v>
      </c>
      <c r="G31" s="13">
        <v>26.5</v>
      </c>
      <c r="H31" s="26">
        <f>+D31*E31*F31*G31</f>
        <v>4.96875</v>
      </c>
      <c r="I31" s="21"/>
      <c r="J31" s="25"/>
    </row>
    <row r="32" spans="2:10">
      <c r="B32" s="15"/>
      <c r="C32" s="16"/>
      <c r="D32" s="16"/>
      <c r="E32" s="16"/>
      <c r="F32" s="17" t="s">
        <v>4</v>
      </c>
      <c r="G32" s="18" t="s">
        <v>16</v>
      </c>
      <c r="H32" s="24">
        <f>SUM(H30:H31)</f>
        <v>9.09375</v>
      </c>
      <c r="I32" t="s">
        <v>4</v>
      </c>
    </row>
    <row r="33" spans="2:9">
      <c r="B33" s="20"/>
      <c r="C33" s="20"/>
      <c r="D33" s="20"/>
      <c r="E33" s="20"/>
      <c r="F33" s="20"/>
      <c r="G33" s="21"/>
      <c r="H33" s="21"/>
    </row>
    <row r="34" spans="2:9" ht="13.5" customHeight="1">
      <c r="B34" s="8" t="s">
        <v>5</v>
      </c>
      <c r="C34" s="52" t="s">
        <v>26</v>
      </c>
      <c r="D34" s="52"/>
      <c r="E34" s="52"/>
      <c r="F34" s="52"/>
      <c r="G34" s="8" t="s">
        <v>7</v>
      </c>
      <c r="H34" s="9" t="s">
        <v>18</v>
      </c>
    </row>
    <row r="35" spans="2:9">
      <c r="B35" s="10" t="s">
        <v>9</v>
      </c>
      <c r="C35" s="11" t="s">
        <v>10</v>
      </c>
      <c r="D35" s="11" t="s">
        <v>11</v>
      </c>
      <c r="E35" s="11" t="s">
        <v>12</v>
      </c>
      <c r="F35" s="11" t="s">
        <v>13</v>
      </c>
      <c r="G35" s="11" t="s">
        <v>14</v>
      </c>
      <c r="H35" s="12" t="s">
        <v>4</v>
      </c>
      <c r="I35" t="s">
        <v>4</v>
      </c>
    </row>
    <row r="36" spans="2:9">
      <c r="B36" s="10"/>
      <c r="C36" s="11" t="s">
        <v>24</v>
      </c>
      <c r="D36" s="13">
        <v>29</v>
      </c>
      <c r="E36" s="13">
        <v>0.15</v>
      </c>
      <c r="F36" s="13">
        <v>0.4</v>
      </c>
      <c r="G36" s="13" t="s">
        <v>4</v>
      </c>
      <c r="H36" s="26">
        <f>+D36*E36*F36</f>
        <v>1.74</v>
      </c>
    </row>
    <row r="37" spans="2:9">
      <c r="B37" s="15"/>
      <c r="C37" s="16"/>
      <c r="D37" s="16"/>
      <c r="E37" s="16"/>
      <c r="F37" s="17" t="s">
        <v>4</v>
      </c>
      <c r="G37" s="18" t="s">
        <v>16</v>
      </c>
      <c r="H37" s="24">
        <f>SUM(H36)</f>
        <v>1.74</v>
      </c>
      <c r="I37" t="s">
        <v>4</v>
      </c>
    </row>
    <row r="38" spans="2:9">
      <c r="B38" s="20"/>
      <c r="C38" s="20"/>
      <c r="D38" s="20"/>
      <c r="E38" s="20"/>
      <c r="F38" s="20"/>
      <c r="G38" s="21"/>
      <c r="H38" s="21"/>
    </row>
    <row r="39" spans="2:9" ht="12" customHeight="1">
      <c r="B39" s="8" t="s">
        <v>5</v>
      </c>
      <c r="C39" s="52" t="s">
        <v>27</v>
      </c>
      <c r="D39" s="52"/>
      <c r="E39" s="52"/>
      <c r="F39" s="52"/>
      <c r="G39" s="8" t="s">
        <v>7</v>
      </c>
      <c r="H39" s="9" t="s">
        <v>18</v>
      </c>
    </row>
    <row r="40" spans="2:9" ht="12" customHeight="1">
      <c r="B40" s="10" t="s">
        <v>9</v>
      </c>
      <c r="C40" s="11" t="s">
        <v>10</v>
      </c>
      <c r="D40" s="11" t="s">
        <v>11</v>
      </c>
      <c r="E40" s="11" t="s">
        <v>12</v>
      </c>
      <c r="F40" s="11" t="s">
        <v>13</v>
      </c>
      <c r="G40" s="11" t="s">
        <v>14</v>
      </c>
      <c r="H40" s="12" t="s">
        <v>4</v>
      </c>
      <c r="I40" t="s">
        <v>4</v>
      </c>
    </row>
    <row r="41" spans="2:9" ht="12" customHeight="1">
      <c r="B41" s="10"/>
      <c r="C41" s="11" t="s">
        <v>24</v>
      </c>
      <c r="D41" s="13" t="s">
        <v>4</v>
      </c>
      <c r="E41" s="13">
        <v>29</v>
      </c>
      <c r="F41" s="13">
        <v>0.6</v>
      </c>
      <c r="G41" s="13">
        <v>0.8</v>
      </c>
      <c r="H41" s="26">
        <f>+E41*F41*G41</f>
        <v>13.92</v>
      </c>
    </row>
    <row r="42" spans="2:9" ht="23.25" customHeight="1">
      <c r="B42" s="15"/>
      <c r="C42" s="16"/>
      <c r="D42" s="16"/>
      <c r="E42" s="16"/>
      <c r="F42" s="17" t="s">
        <v>4</v>
      </c>
      <c r="G42" s="18" t="s">
        <v>16</v>
      </c>
      <c r="H42" s="24">
        <f>SUM(H41)</f>
        <v>13.92</v>
      </c>
      <c r="I42" t="s">
        <v>4</v>
      </c>
    </row>
    <row r="43" spans="2:9" ht="12" customHeight="1">
      <c r="B43" s="20"/>
      <c r="C43" s="20"/>
      <c r="D43" s="20"/>
      <c r="E43" s="20"/>
      <c r="F43" s="20"/>
      <c r="G43" s="21"/>
      <c r="H43" s="21"/>
    </row>
    <row r="44" spans="2:9" ht="12" customHeight="1">
      <c r="B44" s="20"/>
      <c r="C44" s="20"/>
      <c r="D44" s="20"/>
      <c r="E44" s="20"/>
      <c r="F44" s="20"/>
      <c r="G44" s="21"/>
      <c r="H44" s="21"/>
    </row>
    <row r="45" spans="2:9" ht="1.5" customHeight="1">
      <c r="B45" s="20"/>
      <c r="C45" s="20"/>
      <c r="D45" s="20"/>
      <c r="E45" s="20"/>
      <c r="F45" s="20"/>
      <c r="G45" s="21"/>
      <c r="H45" s="21"/>
    </row>
    <row r="46" spans="2:9" ht="12" hidden="1" customHeight="1">
      <c r="B46" s="20"/>
      <c r="C46" s="20"/>
      <c r="D46" s="20"/>
      <c r="E46" s="20"/>
      <c r="F46" s="20"/>
      <c r="G46" s="21"/>
      <c r="H46" s="21"/>
    </row>
    <row r="47" spans="2:9" ht="12" hidden="1" customHeight="1">
      <c r="B47" s="20"/>
      <c r="C47" s="20"/>
      <c r="D47" s="20"/>
      <c r="E47" s="20"/>
      <c r="F47" s="20"/>
      <c r="G47" s="21"/>
      <c r="H47" s="21"/>
    </row>
    <row r="48" spans="2:9" ht="12" hidden="1" customHeight="1">
      <c r="B48" s="20"/>
      <c r="C48" s="20"/>
      <c r="D48" s="20"/>
      <c r="E48" s="20"/>
      <c r="F48" s="20"/>
      <c r="G48" s="21"/>
      <c r="H48" s="21"/>
    </row>
    <row r="49" spans="2:10" ht="12.75" customHeight="1">
      <c r="B49" s="28" t="s">
        <v>5</v>
      </c>
      <c r="C49" s="51" t="s">
        <v>28</v>
      </c>
      <c r="D49" s="51"/>
      <c r="E49" s="51"/>
      <c r="F49" s="51"/>
      <c r="G49" s="29" t="s">
        <v>7</v>
      </c>
      <c r="H49" s="30" t="s">
        <v>18</v>
      </c>
    </row>
    <row r="50" spans="2:10">
      <c r="B50" s="10" t="s">
        <v>9</v>
      </c>
      <c r="C50" s="11" t="s">
        <v>10</v>
      </c>
      <c r="D50" s="11" t="s">
        <v>29</v>
      </c>
      <c r="E50" s="11" t="s">
        <v>12</v>
      </c>
      <c r="F50" s="11" t="s">
        <v>13</v>
      </c>
      <c r="G50" s="11" t="s">
        <v>14</v>
      </c>
      <c r="H50" s="12" t="s">
        <v>4</v>
      </c>
    </row>
    <row r="51" spans="2:10">
      <c r="B51" s="10"/>
      <c r="C51" s="11" t="s">
        <v>30</v>
      </c>
      <c r="D51" s="13">
        <v>1.2</v>
      </c>
      <c r="E51" s="13">
        <v>29</v>
      </c>
      <c r="F51" s="13">
        <v>1.5</v>
      </c>
      <c r="G51" s="13">
        <v>0.1</v>
      </c>
      <c r="H51" s="14">
        <f>+D51*E51*F51*G51</f>
        <v>5.22</v>
      </c>
    </row>
    <row r="52" spans="2:10">
      <c r="B52" s="10"/>
      <c r="C52" s="11" t="s">
        <v>31</v>
      </c>
      <c r="D52" s="13">
        <v>1.2</v>
      </c>
      <c r="E52" s="13">
        <v>29</v>
      </c>
      <c r="F52" s="13">
        <v>0.15</v>
      </c>
      <c r="G52" s="22">
        <v>0.15</v>
      </c>
      <c r="H52" s="31">
        <f>+D52*E52*F52*G52</f>
        <v>0.78299999999999992</v>
      </c>
    </row>
    <row r="53" spans="2:10">
      <c r="B53" s="10"/>
      <c r="C53" s="11" t="s">
        <v>32</v>
      </c>
      <c r="D53" s="13">
        <v>1.2</v>
      </c>
      <c r="E53" s="13">
        <v>123.5</v>
      </c>
      <c r="F53" s="13">
        <v>0.15</v>
      </c>
      <c r="G53" s="13" t="s">
        <v>4</v>
      </c>
      <c r="H53" s="31">
        <f>+D53*E53*F53</f>
        <v>22.229999999999997</v>
      </c>
      <c r="I53" s="21"/>
    </row>
    <row r="54" spans="2:10" ht="25.5" customHeight="1">
      <c r="B54" s="10"/>
      <c r="C54" s="32" t="s">
        <v>33</v>
      </c>
      <c r="D54" s="13">
        <v>1.2</v>
      </c>
      <c r="E54" s="11"/>
      <c r="F54" s="11"/>
      <c r="G54" s="13">
        <v>9.09</v>
      </c>
      <c r="H54" s="14">
        <f>+D54*G54</f>
        <v>10.907999999999999</v>
      </c>
      <c r="I54" s="21"/>
    </row>
    <row r="55" spans="2:10">
      <c r="B55" s="10"/>
      <c r="C55" s="11" t="s">
        <v>34</v>
      </c>
      <c r="D55" s="13">
        <v>1.2</v>
      </c>
      <c r="E55" s="11"/>
      <c r="F55" s="11"/>
      <c r="G55" s="13">
        <v>1.74</v>
      </c>
      <c r="H55" s="14">
        <f>+D55*G55</f>
        <v>2.0880000000000001</v>
      </c>
      <c r="I55" s="21"/>
    </row>
    <row r="56" spans="2:10">
      <c r="B56" s="10"/>
      <c r="C56" s="27" t="s">
        <v>35</v>
      </c>
      <c r="D56" s="13">
        <v>1.2</v>
      </c>
      <c r="E56" s="11"/>
      <c r="F56" s="11"/>
      <c r="G56" s="13">
        <v>13.92</v>
      </c>
      <c r="H56" s="14">
        <f>+D56*G56</f>
        <v>16.704000000000001</v>
      </c>
      <c r="I56" s="21"/>
    </row>
    <row r="57" spans="2:10">
      <c r="B57" s="33"/>
      <c r="C57" s="34"/>
      <c r="D57" s="34"/>
      <c r="E57" s="34"/>
      <c r="F57" s="34" t="s">
        <v>4</v>
      </c>
      <c r="G57" s="18" t="s">
        <v>16</v>
      </c>
      <c r="H57" s="24">
        <f>SUM(H51:H56)</f>
        <v>57.933</v>
      </c>
    </row>
    <row r="58" spans="2:10" s="20" customFormat="1">
      <c r="G58" s="21"/>
      <c r="H58" s="21"/>
    </row>
    <row r="59" spans="2:10" ht="12.75" customHeight="1">
      <c r="B59" s="8" t="s">
        <v>5</v>
      </c>
      <c r="C59" s="52" t="s">
        <v>36</v>
      </c>
      <c r="D59" s="52"/>
      <c r="E59" s="52"/>
      <c r="F59" s="52"/>
      <c r="G59" s="8" t="s">
        <v>7</v>
      </c>
      <c r="H59" s="9" t="s">
        <v>18</v>
      </c>
    </row>
    <row r="60" spans="2:10">
      <c r="B60" s="10" t="s">
        <v>9</v>
      </c>
      <c r="C60" s="11" t="s">
        <v>10</v>
      </c>
      <c r="D60" s="11" t="s">
        <v>11</v>
      </c>
      <c r="E60" s="11" t="s">
        <v>12</v>
      </c>
      <c r="F60" s="11" t="s">
        <v>13</v>
      </c>
      <c r="G60" s="11" t="s">
        <v>14</v>
      </c>
      <c r="H60" s="12" t="s">
        <v>4</v>
      </c>
      <c r="I60" t="s">
        <v>4</v>
      </c>
    </row>
    <row r="61" spans="2:10">
      <c r="B61" s="10"/>
      <c r="C61" s="11" t="s">
        <v>19</v>
      </c>
      <c r="D61" s="13" t="s">
        <v>4</v>
      </c>
      <c r="E61" s="13">
        <v>14.5</v>
      </c>
      <c r="F61" s="13">
        <v>0.45</v>
      </c>
      <c r="G61" s="13">
        <v>1.7</v>
      </c>
      <c r="H61" s="14">
        <f>+E61*F61*G61</f>
        <v>11.092500000000001</v>
      </c>
      <c r="I61" s="21"/>
      <c r="J61" s="25"/>
    </row>
    <row r="62" spans="2:10">
      <c r="B62" s="10"/>
      <c r="C62" s="11"/>
      <c r="D62" s="13">
        <v>0.5</v>
      </c>
      <c r="E62" s="13">
        <v>14.5</v>
      </c>
      <c r="F62" s="13">
        <v>1.2</v>
      </c>
      <c r="G62" s="22">
        <v>2.0499999999999998</v>
      </c>
      <c r="H62" s="23">
        <f>+D62*E62*F62*G62</f>
        <v>17.834999999999997</v>
      </c>
    </row>
    <row r="63" spans="2:10">
      <c r="B63" s="10"/>
      <c r="C63" s="11" t="s">
        <v>20</v>
      </c>
      <c r="D63" s="13"/>
      <c r="E63" s="13">
        <v>14.5</v>
      </c>
      <c r="F63" s="13">
        <v>0.45</v>
      </c>
      <c r="G63" s="22">
        <v>0.2</v>
      </c>
      <c r="H63" s="23">
        <f>+E63*F63*G63</f>
        <v>1.3050000000000002</v>
      </c>
    </row>
    <row r="64" spans="2:10">
      <c r="B64" s="10"/>
      <c r="C64" s="11" t="s">
        <v>21</v>
      </c>
      <c r="D64" s="11"/>
      <c r="E64" s="13">
        <v>14.5</v>
      </c>
      <c r="F64" s="13">
        <v>0.45</v>
      </c>
      <c r="G64" s="13">
        <v>2.2000000000000002</v>
      </c>
      <c r="H64" s="12">
        <f>+E64*F64*G64</f>
        <v>14.355000000000002</v>
      </c>
    </row>
    <row r="65" spans="2:10">
      <c r="B65" s="10"/>
      <c r="C65" s="11" t="s">
        <v>4</v>
      </c>
      <c r="D65" s="13">
        <v>0.5</v>
      </c>
      <c r="E65" s="13">
        <v>14.5</v>
      </c>
      <c r="F65" s="13">
        <v>1.55</v>
      </c>
      <c r="G65" s="13">
        <v>2.5499999999999998</v>
      </c>
      <c r="H65" s="14">
        <f>+D65*E65*F65*G65</f>
        <v>28.655625000000001</v>
      </c>
      <c r="I65" s="21"/>
      <c r="J65" s="25"/>
    </row>
    <row r="66" spans="2:10">
      <c r="B66" s="10"/>
      <c r="C66" s="11" t="s">
        <v>20</v>
      </c>
      <c r="D66" s="13"/>
      <c r="E66" s="13">
        <v>14.5</v>
      </c>
      <c r="F66" s="13">
        <v>0.45</v>
      </c>
      <c r="G66" s="13">
        <v>0.2</v>
      </c>
      <c r="H66" s="14">
        <f>+E66*F66*G66</f>
        <v>1.3050000000000002</v>
      </c>
      <c r="I66" s="21"/>
      <c r="J66" s="25"/>
    </row>
    <row r="67" spans="2:10">
      <c r="B67" s="10"/>
      <c r="C67" s="11" t="s">
        <v>37</v>
      </c>
      <c r="D67" s="13"/>
      <c r="E67" s="13">
        <v>29</v>
      </c>
      <c r="F67" s="13">
        <v>0.1</v>
      </c>
      <c r="G67" s="13">
        <v>1.5</v>
      </c>
      <c r="H67" s="14">
        <f>-E67*F67*G67</f>
        <v>-4.3500000000000005</v>
      </c>
      <c r="I67" s="21"/>
      <c r="J67" s="25"/>
    </row>
    <row r="68" spans="2:10">
      <c r="B68" s="33"/>
      <c r="C68" s="34"/>
      <c r="D68" s="34"/>
      <c r="E68" s="34"/>
      <c r="F68" s="34" t="s">
        <v>4</v>
      </c>
      <c r="G68" s="18" t="s">
        <v>16</v>
      </c>
      <c r="H68" s="24">
        <f>+H61+H62+H63+H64+H65+H66</f>
        <v>74.548124999999999</v>
      </c>
      <c r="I68" t="s">
        <v>4</v>
      </c>
      <c r="J68" s="35" t="s">
        <v>4</v>
      </c>
    </row>
    <row r="69" spans="2:10">
      <c r="B69" s="20"/>
      <c r="C69" s="20"/>
      <c r="D69" s="20"/>
      <c r="E69" s="20"/>
      <c r="F69" s="20"/>
      <c r="G69" s="21"/>
      <c r="H69" s="21"/>
      <c r="J69" s="35"/>
    </row>
    <row r="70" spans="2:10" ht="12.75" customHeight="1">
      <c r="B70" s="8" t="s">
        <v>5</v>
      </c>
      <c r="C70" s="52" t="s">
        <v>38</v>
      </c>
      <c r="D70" s="52"/>
      <c r="E70" s="52"/>
      <c r="F70" s="52"/>
      <c r="G70" s="8" t="s">
        <v>7</v>
      </c>
      <c r="H70" s="9" t="s">
        <v>8</v>
      </c>
    </row>
    <row r="71" spans="2:10">
      <c r="B71" s="10" t="s">
        <v>9</v>
      </c>
      <c r="C71" s="11" t="s">
        <v>10</v>
      </c>
      <c r="D71" s="11" t="s">
        <v>11</v>
      </c>
      <c r="E71" s="11" t="s">
        <v>12</v>
      </c>
      <c r="F71" s="11" t="s">
        <v>13</v>
      </c>
      <c r="G71" s="11" t="s">
        <v>14</v>
      </c>
      <c r="H71" s="12" t="s">
        <v>4</v>
      </c>
      <c r="I71" t="s">
        <v>4</v>
      </c>
    </row>
    <row r="72" spans="2:10">
      <c r="B72" s="10"/>
      <c r="C72" s="11" t="s">
        <v>20</v>
      </c>
      <c r="D72" s="13" t="s">
        <v>4</v>
      </c>
      <c r="E72" s="13">
        <v>29</v>
      </c>
      <c r="F72" s="13">
        <v>1.1000000000000001</v>
      </c>
      <c r="G72" s="13" t="s">
        <v>4</v>
      </c>
      <c r="H72" s="14">
        <f>E72*F72</f>
        <v>31.900000000000002</v>
      </c>
      <c r="I72" s="21"/>
      <c r="J72" s="25"/>
    </row>
    <row r="73" spans="2:10">
      <c r="B73" s="33"/>
      <c r="C73" s="34"/>
      <c r="D73" s="34"/>
      <c r="E73" s="34"/>
      <c r="F73" s="34" t="s">
        <v>4</v>
      </c>
      <c r="G73" s="18" t="s">
        <v>16</v>
      </c>
      <c r="H73" s="24">
        <f>+H72</f>
        <v>31.900000000000002</v>
      </c>
      <c r="I73" t="s">
        <v>4</v>
      </c>
      <c r="J73" s="35" t="s">
        <v>4</v>
      </c>
    </row>
    <row r="74" spans="2:10" s="20" customFormat="1">
      <c r="G74" s="21"/>
      <c r="H74" s="21"/>
    </row>
    <row r="75" spans="2:10" s="5" customFormat="1">
      <c r="B75" s="6" t="s">
        <v>39</v>
      </c>
      <c r="C75" s="53" t="s">
        <v>40</v>
      </c>
      <c r="D75" s="53"/>
      <c r="E75" s="53"/>
      <c r="F75" s="5" t="s">
        <v>4</v>
      </c>
    </row>
    <row r="76" spans="2:10">
      <c r="B76" s="20"/>
      <c r="C76" s="36"/>
      <c r="D76" s="36"/>
      <c r="E76" s="36"/>
      <c r="F76" s="36"/>
      <c r="G76" s="21"/>
      <c r="H76" s="21"/>
    </row>
    <row r="77" spans="2:10" ht="12.75" customHeight="1">
      <c r="B77" s="8" t="s">
        <v>5</v>
      </c>
      <c r="C77" s="52" t="s">
        <v>41</v>
      </c>
      <c r="D77" s="52"/>
      <c r="E77" s="52"/>
      <c r="F77" s="52"/>
      <c r="G77" s="8" t="s">
        <v>7</v>
      </c>
      <c r="H77" s="9" t="s">
        <v>18</v>
      </c>
    </row>
    <row r="78" spans="2:10">
      <c r="B78" s="10" t="s">
        <v>9</v>
      </c>
      <c r="C78" s="11" t="s">
        <v>10</v>
      </c>
      <c r="D78" s="11" t="s">
        <v>11</v>
      </c>
      <c r="E78" s="11" t="s">
        <v>12</v>
      </c>
      <c r="F78" s="11" t="s">
        <v>13</v>
      </c>
      <c r="G78" s="11" t="s">
        <v>14</v>
      </c>
      <c r="H78" s="12" t="s">
        <v>4</v>
      </c>
    </row>
    <row r="79" spans="2:10">
      <c r="B79" s="10"/>
      <c r="C79" s="11" t="s">
        <v>42</v>
      </c>
      <c r="D79" s="13">
        <v>2</v>
      </c>
      <c r="E79" s="13">
        <v>14.5</v>
      </c>
      <c r="F79" s="13">
        <v>1.1000000000000001</v>
      </c>
      <c r="G79" s="13">
        <v>0.35</v>
      </c>
      <c r="H79" s="14">
        <f>+E79*F79*G79</f>
        <v>5.5825000000000005</v>
      </c>
    </row>
    <row r="80" spans="2:10">
      <c r="B80" s="37"/>
      <c r="C80" s="11" t="s">
        <v>43</v>
      </c>
      <c r="D80" s="13">
        <v>2</v>
      </c>
      <c r="E80" s="13">
        <v>14.5</v>
      </c>
      <c r="F80" s="13">
        <v>1.1000000000000001</v>
      </c>
      <c r="G80" s="13">
        <v>0.35</v>
      </c>
      <c r="H80" s="14">
        <f>+E80*F80*G80</f>
        <v>5.5825000000000005</v>
      </c>
    </row>
    <row r="81" spans="2:9">
      <c r="B81" s="15"/>
      <c r="C81" s="16"/>
      <c r="D81" s="16"/>
      <c r="E81" s="16"/>
      <c r="F81" s="17" t="s">
        <v>4</v>
      </c>
      <c r="G81" s="18" t="s">
        <v>16</v>
      </c>
      <c r="H81" s="24">
        <f>SUM(H79:H80)</f>
        <v>11.165000000000001</v>
      </c>
    </row>
    <row r="82" spans="2:9">
      <c r="B82" s="20"/>
      <c r="C82" s="20"/>
      <c r="D82" s="20"/>
      <c r="E82" s="20"/>
      <c r="F82" s="20"/>
      <c r="G82" s="21"/>
      <c r="H82" s="21"/>
    </row>
    <row r="83" spans="2:9" ht="12.75" customHeight="1">
      <c r="B83" s="8" t="s">
        <v>5</v>
      </c>
      <c r="C83" s="52" t="s">
        <v>44</v>
      </c>
      <c r="D83" s="52"/>
      <c r="E83" s="52"/>
      <c r="F83" s="52"/>
      <c r="G83" s="8" t="s">
        <v>7</v>
      </c>
      <c r="H83" s="9" t="s">
        <v>8</v>
      </c>
    </row>
    <row r="84" spans="2:9">
      <c r="B84" s="10" t="s">
        <v>9</v>
      </c>
      <c r="C84" s="11" t="s">
        <v>10</v>
      </c>
      <c r="D84" s="11" t="s">
        <v>11</v>
      </c>
      <c r="E84" s="11" t="s">
        <v>12</v>
      </c>
      <c r="F84" s="11" t="s">
        <v>13</v>
      </c>
      <c r="G84" s="11" t="s">
        <v>14</v>
      </c>
      <c r="H84" s="12" t="s">
        <v>4</v>
      </c>
    </row>
    <row r="85" spans="2:9">
      <c r="B85" s="10"/>
      <c r="C85" s="11" t="s">
        <v>45</v>
      </c>
      <c r="D85" s="13">
        <v>2</v>
      </c>
      <c r="E85" s="13">
        <v>15.6</v>
      </c>
      <c r="F85" s="13" t="s">
        <v>4</v>
      </c>
      <c r="G85" s="13">
        <v>0.35</v>
      </c>
      <c r="H85" s="14">
        <f>+D85*E85*G85</f>
        <v>10.92</v>
      </c>
    </row>
    <row r="86" spans="2:9">
      <c r="B86" s="37"/>
      <c r="C86" s="11" t="s">
        <v>46</v>
      </c>
      <c r="D86" s="38">
        <v>2</v>
      </c>
      <c r="E86" s="38">
        <v>15.6</v>
      </c>
      <c r="F86" s="39"/>
      <c r="G86" s="13">
        <v>0.35</v>
      </c>
      <c r="H86" s="14">
        <f>+D86*E86*G86</f>
        <v>10.92</v>
      </c>
    </row>
    <row r="87" spans="2:9">
      <c r="B87" s="15"/>
      <c r="C87" s="16"/>
      <c r="D87" s="16"/>
      <c r="E87" s="16"/>
      <c r="F87" s="17" t="s">
        <v>4</v>
      </c>
      <c r="G87" s="18" t="s">
        <v>16</v>
      </c>
      <c r="H87" s="24">
        <f>+H85+H86</f>
        <v>21.84</v>
      </c>
    </row>
    <row r="88" spans="2:9">
      <c r="B88" s="20"/>
      <c r="C88" s="20"/>
      <c r="D88" s="20"/>
      <c r="E88" s="20"/>
      <c r="F88" s="20"/>
      <c r="G88" s="21"/>
      <c r="H88" s="21"/>
    </row>
    <row r="89" spans="2:9" ht="12.75" customHeight="1">
      <c r="B89" s="8" t="s">
        <v>5</v>
      </c>
      <c r="C89" s="52" t="s">
        <v>47</v>
      </c>
      <c r="D89" s="52"/>
      <c r="E89" s="52"/>
      <c r="F89" s="52"/>
      <c r="G89" s="8" t="s">
        <v>7</v>
      </c>
      <c r="H89" s="9" t="s">
        <v>48</v>
      </c>
    </row>
    <row r="90" spans="2:9">
      <c r="B90" s="10" t="s">
        <v>9</v>
      </c>
      <c r="C90" s="11" t="s">
        <v>10</v>
      </c>
      <c r="D90" s="40" t="s">
        <v>49</v>
      </c>
      <c r="E90" s="40" t="s">
        <v>50</v>
      </c>
      <c r="F90" s="40" t="s">
        <v>51</v>
      </c>
      <c r="G90" s="40" t="s">
        <v>52</v>
      </c>
      <c r="H90" s="12" t="s">
        <v>4</v>
      </c>
    </row>
    <row r="91" spans="2:9">
      <c r="B91" s="10"/>
      <c r="C91" s="11" t="s">
        <v>53</v>
      </c>
      <c r="D91" s="41" t="s">
        <v>54</v>
      </c>
      <c r="E91" s="13">
        <v>6</v>
      </c>
      <c r="F91" s="13">
        <v>14.5</v>
      </c>
      <c r="G91" s="13">
        <v>0.56000000000000005</v>
      </c>
      <c r="H91" s="14">
        <f t="shared" ref="H91:H96" si="0">+E91*F91*G91</f>
        <v>48.720000000000006</v>
      </c>
    </row>
    <row r="92" spans="2:9">
      <c r="B92" s="10"/>
      <c r="C92" s="11" t="s">
        <v>53</v>
      </c>
      <c r="D92" s="41" t="s">
        <v>54</v>
      </c>
      <c r="E92" s="13">
        <v>6</v>
      </c>
      <c r="F92" s="13">
        <v>14.5</v>
      </c>
      <c r="G92" s="13">
        <v>0.56000000000000005</v>
      </c>
      <c r="H92" s="14">
        <f t="shared" si="0"/>
        <v>48.720000000000006</v>
      </c>
      <c r="I92" t="s">
        <v>4</v>
      </c>
    </row>
    <row r="93" spans="2:9">
      <c r="B93" s="10"/>
      <c r="C93" s="11" t="s">
        <v>55</v>
      </c>
      <c r="D93" s="41" t="s">
        <v>54</v>
      </c>
      <c r="E93" s="13">
        <v>73</v>
      </c>
      <c r="F93" s="13">
        <v>1.1000000000000001</v>
      </c>
      <c r="G93" s="13">
        <v>0.56000000000000005</v>
      </c>
      <c r="H93" s="14">
        <f t="shared" si="0"/>
        <v>44.968000000000011</v>
      </c>
      <c r="I93" t="s">
        <v>4</v>
      </c>
    </row>
    <row r="94" spans="2:9">
      <c r="B94" s="10"/>
      <c r="C94" s="11" t="s">
        <v>53</v>
      </c>
      <c r="D94" s="41" t="s">
        <v>54</v>
      </c>
      <c r="E94" s="13">
        <v>6</v>
      </c>
      <c r="F94" s="13">
        <v>14.5</v>
      </c>
      <c r="G94" s="13">
        <v>0.56000000000000005</v>
      </c>
      <c r="H94" s="14">
        <f t="shared" si="0"/>
        <v>48.720000000000006</v>
      </c>
    </row>
    <row r="95" spans="2:9">
      <c r="B95" s="10"/>
      <c r="C95" s="11" t="s">
        <v>53</v>
      </c>
      <c r="D95" s="41" t="s">
        <v>54</v>
      </c>
      <c r="E95" s="13">
        <v>6</v>
      </c>
      <c r="F95" s="13">
        <v>14.5</v>
      </c>
      <c r="G95" s="13">
        <v>0.56000000000000005</v>
      </c>
      <c r="H95" s="14">
        <f t="shared" si="0"/>
        <v>48.720000000000006</v>
      </c>
      <c r="I95" t="s">
        <v>4</v>
      </c>
    </row>
    <row r="96" spans="2:9">
      <c r="B96" s="10"/>
      <c r="C96" s="11" t="s">
        <v>55</v>
      </c>
      <c r="D96" s="41" t="s">
        <v>54</v>
      </c>
      <c r="E96" s="13">
        <v>73</v>
      </c>
      <c r="F96" s="13">
        <v>1.1000000000000001</v>
      </c>
      <c r="G96" s="13">
        <v>0.56000000000000005</v>
      </c>
      <c r="H96" s="14">
        <f t="shared" si="0"/>
        <v>44.968000000000011</v>
      </c>
    </row>
    <row r="97" spans="2:8">
      <c r="B97" s="15"/>
      <c r="C97" s="16"/>
      <c r="D97" s="16"/>
      <c r="E97" s="16"/>
      <c r="F97" s="17" t="s">
        <v>4</v>
      </c>
      <c r="G97" s="18" t="s">
        <v>16</v>
      </c>
      <c r="H97" s="24">
        <f>SUM(H91:H96)</f>
        <v>284.81600000000003</v>
      </c>
    </row>
    <row r="98" spans="2:8">
      <c r="B98" s="20"/>
      <c r="C98" s="20"/>
      <c r="D98" s="20"/>
      <c r="E98" s="20"/>
      <c r="F98" s="20"/>
      <c r="G98" s="21"/>
      <c r="H98" s="21"/>
    </row>
    <row r="99" spans="2:8" ht="12.75" customHeight="1">
      <c r="B99" s="8" t="s">
        <v>5</v>
      </c>
      <c r="C99" s="52" t="s">
        <v>56</v>
      </c>
      <c r="D99" s="52"/>
      <c r="E99" s="52"/>
      <c r="F99" s="52"/>
      <c r="G99" s="8" t="s">
        <v>7</v>
      </c>
      <c r="H99" s="9" t="s">
        <v>18</v>
      </c>
    </row>
    <row r="100" spans="2:8">
      <c r="B100" s="10" t="s">
        <v>9</v>
      </c>
      <c r="C100" s="11" t="s">
        <v>10</v>
      </c>
      <c r="D100" s="11" t="s">
        <v>11</v>
      </c>
      <c r="E100" s="11" t="s">
        <v>12</v>
      </c>
      <c r="F100" s="11" t="s">
        <v>13</v>
      </c>
      <c r="G100" s="11" t="s">
        <v>14</v>
      </c>
      <c r="H100" s="12" t="s">
        <v>4</v>
      </c>
    </row>
    <row r="101" spans="2:8">
      <c r="B101" s="10"/>
      <c r="C101" s="11" t="s">
        <v>57</v>
      </c>
      <c r="D101" s="13" t="s">
        <v>4</v>
      </c>
      <c r="E101" s="13">
        <v>14.5</v>
      </c>
      <c r="F101" s="13">
        <v>0.2</v>
      </c>
      <c r="G101" s="13">
        <v>2.2000000000000002</v>
      </c>
      <c r="H101" s="26">
        <f>+E101*F101*G101</f>
        <v>6.3800000000000017</v>
      </c>
    </row>
    <row r="102" spans="2:8">
      <c r="B102" s="10"/>
      <c r="C102" s="11" t="s">
        <v>58</v>
      </c>
      <c r="D102" s="13" t="s">
        <v>4</v>
      </c>
      <c r="E102" s="13">
        <v>14.5</v>
      </c>
      <c r="F102" s="13">
        <v>0.2</v>
      </c>
      <c r="G102" s="13">
        <v>2.2000000000000002</v>
      </c>
      <c r="H102" s="26">
        <f>+E102*F102*G102</f>
        <v>6.3800000000000017</v>
      </c>
    </row>
    <row r="103" spans="2:8">
      <c r="B103" s="15"/>
      <c r="C103" s="16"/>
      <c r="D103" s="16"/>
      <c r="E103" s="16"/>
      <c r="F103" s="17" t="s">
        <v>4</v>
      </c>
      <c r="G103" s="18" t="s">
        <v>16</v>
      </c>
      <c r="H103" s="24">
        <f>SUM(H101:H102)</f>
        <v>12.760000000000003</v>
      </c>
    </row>
    <row r="105" spans="2:8" ht="13.5" customHeight="1">
      <c r="B105" s="8" t="s">
        <v>5</v>
      </c>
      <c r="C105" s="52" t="s">
        <v>59</v>
      </c>
      <c r="D105" s="52"/>
      <c r="E105" s="52"/>
      <c r="F105" s="52"/>
      <c r="G105" s="8" t="s">
        <v>7</v>
      </c>
      <c r="H105" s="9" t="s">
        <v>8</v>
      </c>
    </row>
    <row r="106" spans="2:8">
      <c r="B106" s="10" t="s">
        <v>9</v>
      </c>
      <c r="C106" s="11" t="s">
        <v>10</v>
      </c>
      <c r="D106" s="11" t="s">
        <v>11</v>
      </c>
      <c r="E106" s="11" t="s">
        <v>12</v>
      </c>
      <c r="F106" s="11" t="s">
        <v>13</v>
      </c>
      <c r="G106" s="11" t="s">
        <v>14</v>
      </c>
      <c r="H106" s="12" t="s">
        <v>4</v>
      </c>
    </row>
    <row r="107" spans="2:8">
      <c r="B107" s="10"/>
      <c r="C107" s="11" t="s">
        <v>24</v>
      </c>
      <c r="D107" s="13">
        <v>2</v>
      </c>
      <c r="E107" s="13">
        <f>31.2/2</f>
        <v>15.6</v>
      </c>
      <c r="F107" s="13" t="s">
        <v>4</v>
      </c>
      <c r="G107" s="13">
        <v>2.2000000000000002</v>
      </c>
      <c r="H107" s="26">
        <f>+D107*E107*G107</f>
        <v>68.64</v>
      </c>
    </row>
    <row r="108" spans="2:8">
      <c r="B108" s="10"/>
      <c r="C108" s="11" t="s">
        <v>24</v>
      </c>
      <c r="D108" s="13">
        <v>2</v>
      </c>
      <c r="E108" s="13">
        <v>15.6</v>
      </c>
      <c r="F108" s="13" t="s">
        <v>4</v>
      </c>
      <c r="G108" s="13">
        <v>2.2000000000000002</v>
      </c>
      <c r="H108" s="26">
        <f>+D108*E108*G108</f>
        <v>68.64</v>
      </c>
    </row>
    <row r="109" spans="2:8">
      <c r="B109" s="15"/>
      <c r="C109" s="16"/>
      <c r="D109" s="16"/>
      <c r="E109" s="16"/>
      <c r="F109" s="17" t="s">
        <v>4</v>
      </c>
      <c r="G109" s="18" t="s">
        <v>16</v>
      </c>
      <c r="H109" s="24">
        <f>SUM(H107:H108)</f>
        <v>137.28</v>
      </c>
    </row>
    <row r="110" spans="2:8">
      <c r="B110" s="20"/>
      <c r="C110" s="20"/>
      <c r="D110" s="20"/>
      <c r="E110" s="20"/>
      <c r="F110" s="20"/>
      <c r="G110" s="21"/>
      <c r="H110" s="21"/>
    </row>
    <row r="111" spans="2:8" ht="12.75" customHeight="1">
      <c r="B111" s="8" t="s">
        <v>5</v>
      </c>
      <c r="C111" s="52" t="s">
        <v>60</v>
      </c>
      <c r="D111" s="52"/>
      <c r="E111" s="52"/>
      <c r="F111" s="52"/>
      <c r="G111" s="8" t="s">
        <v>7</v>
      </c>
      <c r="H111" s="9" t="s">
        <v>48</v>
      </c>
    </row>
    <row r="112" spans="2:8">
      <c r="B112" s="10" t="s">
        <v>9</v>
      </c>
      <c r="C112" s="11" t="s">
        <v>10</v>
      </c>
      <c r="D112" s="40" t="s">
        <v>49</v>
      </c>
      <c r="E112" s="40" t="s">
        <v>50</v>
      </c>
      <c r="F112" s="40" t="s">
        <v>51</v>
      </c>
      <c r="G112" s="40" t="s">
        <v>52</v>
      </c>
      <c r="H112" s="12" t="s">
        <v>4</v>
      </c>
    </row>
    <row r="113" spans="2:9">
      <c r="B113" s="10"/>
      <c r="C113" s="11" t="s">
        <v>53</v>
      </c>
      <c r="D113" s="41" t="s">
        <v>54</v>
      </c>
      <c r="E113" s="13">
        <v>14</v>
      </c>
      <c r="F113" s="13">
        <v>14.5</v>
      </c>
      <c r="G113" s="42">
        <v>0.56000000000000005</v>
      </c>
      <c r="H113" s="14">
        <f>+E113*F113*G113</f>
        <v>113.68</v>
      </c>
    </row>
    <row r="114" spans="2:9">
      <c r="B114" s="10"/>
      <c r="C114" s="11" t="s">
        <v>55</v>
      </c>
      <c r="D114" s="41" t="s">
        <v>54</v>
      </c>
      <c r="E114" s="13">
        <v>88</v>
      </c>
      <c r="F114" s="13">
        <v>3</v>
      </c>
      <c r="G114" s="42">
        <v>0.56000000000000005</v>
      </c>
      <c r="H114" s="14">
        <f>+E114*F114*G114</f>
        <v>147.84</v>
      </c>
      <c r="I114" t="s">
        <v>4</v>
      </c>
    </row>
    <row r="115" spans="2:9">
      <c r="B115" s="10"/>
      <c r="C115" s="11" t="s">
        <v>53</v>
      </c>
      <c r="D115" s="41" t="s">
        <v>54</v>
      </c>
      <c r="E115" s="13">
        <v>14</v>
      </c>
      <c r="F115" s="13">
        <v>14.5</v>
      </c>
      <c r="G115" s="42">
        <v>0.56000000000000005</v>
      </c>
      <c r="H115" s="14">
        <f>+E115*F115*G115</f>
        <v>113.68</v>
      </c>
      <c r="I115" t="s">
        <v>4</v>
      </c>
    </row>
    <row r="116" spans="2:9">
      <c r="B116" s="10"/>
      <c r="C116" s="11" t="s">
        <v>55</v>
      </c>
      <c r="D116" s="41" t="s">
        <v>54</v>
      </c>
      <c r="E116" s="13">
        <v>88</v>
      </c>
      <c r="F116" s="13">
        <v>3</v>
      </c>
      <c r="G116" s="42">
        <v>0.56000000000000005</v>
      </c>
      <c r="H116" s="14">
        <f>+E116*F116*G116</f>
        <v>147.84</v>
      </c>
    </row>
    <row r="117" spans="2:9">
      <c r="B117" s="15"/>
      <c r="C117" s="16"/>
      <c r="D117" s="16"/>
      <c r="E117" s="16"/>
      <c r="F117" s="17" t="s">
        <v>4</v>
      </c>
      <c r="G117" s="18" t="s">
        <v>16</v>
      </c>
      <c r="H117" s="24">
        <f>SUM(H113:H116)</f>
        <v>523.04</v>
      </c>
    </row>
    <row r="118" spans="2:9">
      <c r="B118" s="20"/>
      <c r="C118" s="20"/>
      <c r="D118" s="20"/>
      <c r="E118" s="20"/>
      <c r="F118" s="20"/>
      <c r="G118" s="21"/>
      <c r="H118" s="21"/>
    </row>
    <row r="119" spans="2:9" ht="12.75" customHeight="1">
      <c r="B119" s="8" t="s">
        <v>5</v>
      </c>
      <c r="C119" s="52" t="s">
        <v>61</v>
      </c>
      <c r="D119" s="52"/>
      <c r="E119" s="52"/>
      <c r="F119" s="52"/>
      <c r="G119" s="8" t="s">
        <v>7</v>
      </c>
      <c r="H119" s="9" t="s">
        <v>8</v>
      </c>
    </row>
    <row r="120" spans="2:9">
      <c r="B120" s="10" t="s">
        <v>9</v>
      </c>
      <c r="C120" s="11" t="s">
        <v>10</v>
      </c>
      <c r="D120" s="11" t="s">
        <v>11</v>
      </c>
      <c r="E120" s="11" t="s">
        <v>12</v>
      </c>
      <c r="F120" s="11" t="s">
        <v>13</v>
      </c>
      <c r="G120" s="11" t="s">
        <v>14</v>
      </c>
      <c r="H120" s="12" t="s">
        <v>4</v>
      </c>
    </row>
    <row r="121" spans="2:9">
      <c r="B121" s="10"/>
      <c r="C121" s="11" t="s">
        <v>62</v>
      </c>
      <c r="D121" s="41">
        <v>3</v>
      </c>
      <c r="E121" s="13">
        <v>1.1000000000000001</v>
      </c>
      <c r="F121" s="13" t="s">
        <v>4</v>
      </c>
      <c r="G121" s="42">
        <v>0.35</v>
      </c>
      <c r="H121" s="14">
        <f>+E121*G121*D121</f>
        <v>1.155</v>
      </c>
    </row>
    <row r="122" spans="2:9">
      <c r="B122" s="10"/>
      <c r="C122" s="11" t="s">
        <v>63</v>
      </c>
      <c r="D122" s="41">
        <v>3</v>
      </c>
      <c r="E122" s="13" t="s">
        <v>4</v>
      </c>
      <c r="F122" s="13">
        <v>0.2</v>
      </c>
      <c r="G122" s="42">
        <v>2.5499999999999998</v>
      </c>
      <c r="H122" s="14">
        <f>+F122*G122*D122</f>
        <v>1.53</v>
      </c>
    </row>
    <row r="123" spans="2:9">
      <c r="B123" s="15"/>
      <c r="C123" s="16"/>
      <c r="D123" s="16"/>
      <c r="E123" s="16"/>
      <c r="F123" s="17" t="s">
        <v>4</v>
      </c>
      <c r="G123" s="18" t="s">
        <v>16</v>
      </c>
      <c r="H123" s="24">
        <f>+H121+H122</f>
        <v>2.6850000000000001</v>
      </c>
    </row>
    <row r="124" spans="2:9">
      <c r="B124" s="20"/>
      <c r="C124" s="20"/>
      <c r="D124" s="20"/>
      <c r="E124" s="20"/>
      <c r="F124" s="20"/>
      <c r="G124" s="21"/>
      <c r="H124" s="21"/>
    </row>
    <row r="125" spans="2:9" s="5" customFormat="1">
      <c r="B125" s="6" t="s">
        <v>39</v>
      </c>
      <c r="C125" s="53" t="s">
        <v>64</v>
      </c>
      <c r="D125" s="53"/>
      <c r="E125" s="53"/>
      <c r="F125" s="5" t="s">
        <v>4</v>
      </c>
    </row>
    <row r="126" spans="2:9" s="5" customFormat="1">
      <c r="B126" s="6"/>
      <c r="C126" s="7"/>
      <c r="D126" s="7"/>
      <c r="E126" s="7"/>
    </row>
    <row r="127" spans="2:9" ht="12.75" customHeight="1">
      <c r="B127" s="8" t="s">
        <v>5</v>
      </c>
      <c r="C127" s="52" t="s">
        <v>65</v>
      </c>
      <c r="D127" s="52"/>
      <c r="E127" s="52"/>
      <c r="F127" s="52"/>
      <c r="G127" s="8" t="s">
        <v>7</v>
      </c>
      <c r="H127" s="9" t="s">
        <v>18</v>
      </c>
    </row>
    <row r="128" spans="2:9">
      <c r="B128" s="10" t="s">
        <v>9</v>
      </c>
      <c r="C128" s="11" t="s">
        <v>10</v>
      </c>
      <c r="D128" s="11" t="s">
        <v>11</v>
      </c>
      <c r="E128" s="11" t="s">
        <v>12</v>
      </c>
      <c r="F128" s="11" t="s">
        <v>13</v>
      </c>
      <c r="G128" s="11" t="s">
        <v>14</v>
      </c>
      <c r="H128" s="12" t="s">
        <v>4</v>
      </c>
    </row>
    <row r="129" spans="2:8">
      <c r="B129" s="10"/>
      <c r="C129" s="11" t="s">
        <v>64</v>
      </c>
      <c r="D129" s="13">
        <v>10</v>
      </c>
      <c r="E129" s="11">
        <f>0.35+0.0625</f>
        <v>0.41249999999999998</v>
      </c>
      <c r="F129" s="13">
        <v>0.15</v>
      </c>
      <c r="G129" s="13">
        <v>3.5</v>
      </c>
      <c r="H129" s="26">
        <f>+D129*E129*F129*G129</f>
        <v>2.1656249999999999</v>
      </c>
    </row>
    <row r="130" spans="2:8">
      <c r="B130" s="15"/>
      <c r="C130" s="16"/>
      <c r="D130" s="16"/>
      <c r="E130" s="16"/>
      <c r="F130" s="17" t="s">
        <v>4</v>
      </c>
      <c r="G130" s="18" t="s">
        <v>16</v>
      </c>
      <c r="H130" s="24">
        <f>+H129</f>
        <v>2.1656249999999999</v>
      </c>
    </row>
    <row r="131" spans="2:8" s="5" customFormat="1">
      <c r="B131" s="6"/>
      <c r="C131" s="7"/>
      <c r="D131" s="7"/>
      <c r="E131" s="7"/>
    </row>
    <row r="132" spans="2:8" ht="13.5" customHeight="1">
      <c r="B132" s="8" t="s">
        <v>5</v>
      </c>
      <c r="C132" s="52" t="s">
        <v>66</v>
      </c>
      <c r="D132" s="52"/>
      <c r="E132" s="52"/>
      <c r="F132" s="52"/>
      <c r="G132" s="8" t="s">
        <v>7</v>
      </c>
      <c r="H132" s="9" t="s">
        <v>8</v>
      </c>
    </row>
    <row r="133" spans="2:8">
      <c r="B133" s="10" t="s">
        <v>9</v>
      </c>
      <c r="C133" s="11" t="s">
        <v>10</v>
      </c>
      <c r="D133" s="11" t="s">
        <v>11</v>
      </c>
      <c r="E133" s="11" t="s">
        <v>12</v>
      </c>
      <c r="F133" s="11" t="s">
        <v>13</v>
      </c>
      <c r="G133" s="11" t="s">
        <v>14</v>
      </c>
      <c r="H133" s="12" t="s">
        <v>4</v>
      </c>
    </row>
    <row r="134" spans="2:8">
      <c r="B134" s="10"/>
      <c r="C134" s="11" t="s">
        <v>64</v>
      </c>
      <c r="D134" s="13">
        <v>12</v>
      </c>
      <c r="E134" s="11"/>
      <c r="F134" s="13">
        <v>0.6</v>
      </c>
      <c r="G134" s="13">
        <v>3.5</v>
      </c>
      <c r="H134" s="26">
        <f>+D134*F134*G134</f>
        <v>25.199999999999996</v>
      </c>
    </row>
    <row r="135" spans="2:8">
      <c r="B135" s="43"/>
      <c r="C135" s="11" t="s">
        <v>64</v>
      </c>
      <c r="D135" s="44">
        <v>2</v>
      </c>
      <c r="E135" s="45"/>
      <c r="F135" s="46">
        <v>0.9</v>
      </c>
      <c r="G135" s="47">
        <v>3.5</v>
      </c>
      <c r="H135" s="26">
        <f>+D135*F135*G135</f>
        <v>6.3</v>
      </c>
    </row>
    <row r="136" spans="2:8">
      <c r="B136" s="43"/>
      <c r="C136" s="11" t="s">
        <v>64</v>
      </c>
      <c r="D136" s="44">
        <v>2</v>
      </c>
      <c r="E136" s="45"/>
      <c r="F136" s="46">
        <v>1.05</v>
      </c>
      <c r="G136" s="47">
        <v>3.5</v>
      </c>
      <c r="H136" s="26">
        <f>+D136*F136*G136</f>
        <v>7.3500000000000005</v>
      </c>
    </row>
    <row r="137" spans="2:8">
      <c r="B137" s="15"/>
      <c r="C137" s="16"/>
      <c r="D137" s="16"/>
      <c r="E137" s="16"/>
      <c r="F137" s="17" t="s">
        <v>4</v>
      </c>
      <c r="G137" s="18" t="s">
        <v>16</v>
      </c>
      <c r="H137" s="24">
        <f>+H134+H135+H136</f>
        <v>38.849999999999994</v>
      </c>
    </row>
    <row r="138" spans="2:8">
      <c r="B138" s="20"/>
      <c r="C138" s="36"/>
      <c r="D138" s="36"/>
      <c r="E138" s="36"/>
      <c r="F138" s="36"/>
      <c r="G138" s="21"/>
      <c r="H138" s="21"/>
    </row>
    <row r="139" spans="2:8" ht="12.75" customHeight="1">
      <c r="B139" s="8" t="s">
        <v>5</v>
      </c>
      <c r="C139" s="52" t="s">
        <v>67</v>
      </c>
      <c r="D139" s="52"/>
      <c r="E139" s="52"/>
      <c r="F139" s="52"/>
      <c r="G139" s="8" t="s">
        <v>7</v>
      </c>
      <c r="H139" s="9" t="s">
        <v>48</v>
      </c>
    </row>
    <row r="140" spans="2:8">
      <c r="B140" s="10" t="s">
        <v>9</v>
      </c>
      <c r="C140" s="11" t="s">
        <v>10</v>
      </c>
      <c r="D140" s="40" t="s">
        <v>49</v>
      </c>
      <c r="E140" s="40" t="s">
        <v>50</v>
      </c>
      <c r="F140" s="40" t="s">
        <v>51</v>
      </c>
      <c r="G140" s="40" t="s">
        <v>52</v>
      </c>
      <c r="H140" s="12" t="s">
        <v>4</v>
      </c>
    </row>
    <row r="141" spans="2:8">
      <c r="B141" s="10"/>
      <c r="C141" s="11" t="s">
        <v>68</v>
      </c>
      <c r="D141" s="41" t="s">
        <v>54</v>
      </c>
      <c r="E141" s="13">
        <v>60</v>
      </c>
      <c r="F141" s="13">
        <v>4.5</v>
      </c>
      <c r="G141" s="13">
        <v>0.56000000000000005</v>
      </c>
      <c r="H141" s="14">
        <f>+E141*F141*G141</f>
        <v>151.20000000000002</v>
      </c>
    </row>
    <row r="142" spans="2:8">
      <c r="B142" s="10"/>
      <c r="C142" s="11" t="s">
        <v>69</v>
      </c>
      <c r="D142" s="41" t="s">
        <v>70</v>
      </c>
      <c r="E142" s="13">
        <v>210</v>
      </c>
      <c r="F142" s="13">
        <v>0.95</v>
      </c>
      <c r="G142" s="13">
        <v>0.25</v>
      </c>
      <c r="H142" s="14">
        <f>+E142*F142*G142</f>
        <v>49.875</v>
      </c>
    </row>
    <row r="143" spans="2:8">
      <c r="B143" s="15"/>
      <c r="C143" s="16"/>
      <c r="D143" s="16"/>
      <c r="E143" s="16"/>
      <c r="F143" s="17" t="s">
        <v>4</v>
      </c>
      <c r="G143" s="18" t="s">
        <v>16</v>
      </c>
      <c r="H143" s="24">
        <f>+H141+H142</f>
        <v>201.07500000000002</v>
      </c>
    </row>
    <row r="144" spans="2:8" ht="15" customHeight="1">
      <c r="B144" s="20"/>
      <c r="C144" s="20"/>
      <c r="D144" s="20"/>
      <c r="E144" s="20"/>
      <c r="F144" s="20"/>
      <c r="G144" s="21"/>
      <c r="H144" s="21"/>
    </row>
    <row r="145" spans="2:9" s="5" customFormat="1">
      <c r="B145" s="6" t="s">
        <v>39</v>
      </c>
      <c r="C145" s="53" t="s">
        <v>71</v>
      </c>
      <c r="D145" s="53"/>
      <c r="E145" s="53"/>
      <c r="F145" s="5" t="s">
        <v>4</v>
      </c>
    </row>
    <row r="146" spans="2:9" s="5" customFormat="1">
      <c r="B146" s="6"/>
      <c r="C146" s="7"/>
      <c r="D146" s="7"/>
      <c r="E146" s="7"/>
    </row>
    <row r="147" spans="2:9" ht="12.75" customHeight="1">
      <c r="B147" s="28" t="s">
        <v>5</v>
      </c>
      <c r="C147" s="51" t="s">
        <v>72</v>
      </c>
      <c r="D147" s="51"/>
      <c r="E147" s="51"/>
      <c r="F147" s="51"/>
      <c r="G147" s="29" t="s">
        <v>7</v>
      </c>
      <c r="H147" s="30" t="s">
        <v>18</v>
      </c>
    </row>
    <row r="148" spans="2:9">
      <c r="B148" s="10" t="s">
        <v>9</v>
      </c>
      <c r="C148" s="11" t="s">
        <v>10</v>
      </c>
      <c r="D148" s="11" t="s">
        <v>11</v>
      </c>
      <c r="E148" s="11" t="s">
        <v>12</v>
      </c>
      <c r="F148" s="11" t="s">
        <v>13</v>
      </c>
      <c r="G148" s="11" t="s">
        <v>14</v>
      </c>
      <c r="H148" s="12" t="s">
        <v>4</v>
      </c>
      <c r="I148" t="s">
        <v>4</v>
      </c>
    </row>
    <row r="149" spans="2:9">
      <c r="B149" s="10"/>
      <c r="C149" s="11" t="s">
        <v>71</v>
      </c>
      <c r="D149" s="13">
        <v>8</v>
      </c>
      <c r="E149" s="13">
        <v>3.19</v>
      </c>
      <c r="F149" s="13">
        <v>0.15</v>
      </c>
      <c r="G149" s="13">
        <v>0.5</v>
      </c>
      <c r="H149" s="14">
        <f>+D149*E149*F149*G149</f>
        <v>1.9139999999999999</v>
      </c>
    </row>
    <row r="150" spans="2:9">
      <c r="B150" s="33"/>
      <c r="C150" s="34"/>
      <c r="D150" s="34"/>
      <c r="E150" s="34"/>
      <c r="F150" s="34" t="s">
        <v>4</v>
      </c>
      <c r="G150" s="18" t="s">
        <v>16</v>
      </c>
      <c r="H150" s="24">
        <f>H149</f>
        <v>1.9139999999999999</v>
      </c>
    </row>
    <row r="151" spans="2:9" s="5" customFormat="1">
      <c r="B151" s="6"/>
      <c r="C151" s="7"/>
      <c r="D151" s="7"/>
      <c r="E151" s="7"/>
    </row>
    <row r="152" spans="2:9" ht="13.5" customHeight="1">
      <c r="B152" s="8" t="s">
        <v>5</v>
      </c>
      <c r="C152" s="52" t="s">
        <v>73</v>
      </c>
      <c r="D152" s="52"/>
      <c r="E152" s="52"/>
      <c r="F152" s="52"/>
      <c r="G152" s="8" t="s">
        <v>7</v>
      </c>
      <c r="H152" s="9" t="s">
        <v>8</v>
      </c>
      <c r="I152" t="s">
        <v>4</v>
      </c>
    </row>
    <row r="153" spans="2:9">
      <c r="B153" s="10" t="s">
        <v>9</v>
      </c>
      <c r="C153" s="11" t="s">
        <v>10</v>
      </c>
      <c r="D153" s="11" t="s">
        <v>11</v>
      </c>
      <c r="E153" s="11" t="s">
        <v>12</v>
      </c>
      <c r="F153" s="11" t="s">
        <v>13</v>
      </c>
      <c r="G153" s="11" t="s">
        <v>14</v>
      </c>
      <c r="H153" s="12" t="s">
        <v>4</v>
      </c>
    </row>
    <row r="154" spans="2:9">
      <c r="B154" s="10"/>
      <c r="C154" s="11" t="s">
        <v>71</v>
      </c>
      <c r="D154" s="13">
        <v>16</v>
      </c>
      <c r="E154" s="11">
        <v>3.19</v>
      </c>
      <c r="F154" s="13" t="s">
        <v>4</v>
      </c>
      <c r="G154" s="13">
        <v>0.5</v>
      </c>
      <c r="H154" s="26">
        <f>+D154*E154*G154</f>
        <v>25.52</v>
      </c>
    </row>
    <row r="155" spans="2:9">
      <c r="B155" s="15"/>
      <c r="C155" s="16"/>
      <c r="D155" s="16"/>
      <c r="E155" s="16"/>
      <c r="F155" s="17" t="s">
        <v>4</v>
      </c>
      <c r="G155" s="18" t="s">
        <v>16</v>
      </c>
      <c r="H155" s="24">
        <f>+H154</f>
        <v>25.52</v>
      </c>
    </row>
    <row r="156" spans="2:9">
      <c r="B156" s="20"/>
      <c r="C156" s="36"/>
      <c r="D156" s="36"/>
      <c r="E156" s="36"/>
      <c r="F156" s="36"/>
      <c r="G156" s="21"/>
      <c r="H156" s="21"/>
    </row>
    <row r="157" spans="2:9" ht="12.75" customHeight="1">
      <c r="B157" s="8" t="s">
        <v>5</v>
      </c>
      <c r="C157" s="52" t="s">
        <v>74</v>
      </c>
      <c r="D157" s="52"/>
      <c r="E157" s="52"/>
      <c r="F157" s="52"/>
      <c r="G157" s="8" t="s">
        <v>7</v>
      </c>
      <c r="H157" s="9" t="s">
        <v>48</v>
      </c>
    </row>
    <row r="158" spans="2:9">
      <c r="B158" s="10" t="s">
        <v>9</v>
      </c>
      <c r="C158" s="11" t="s">
        <v>10</v>
      </c>
      <c r="D158" s="40" t="s">
        <v>49</v>
      </c>
      <c r="E158" s="40" t="s">
        <v>50</v>
      </c>
      <c r="F158" s="40" t="s">
        <v>51</v>
      </c>
      <c r="G158" s="40" t="s">
        <v>52</v>
      </c>
      <c r="H158" s="12" t="s">
        <v>4</v>
      </c>
    </row>
    <row r="159" spans="2:9">
      <c r="B159" s="10"/>
      <c r="C159" s="11" t="s">
        <v>68</v>
      </c>
      <c r="D159" s="41" t="s">
        <v>75</v>
      </c>
      <c r="E159" s="13">
        <v>16</v>
      </c>
      <c r="F159" s="13">
        <v>9</v>
      </c>
      <c r="G159" s="13">
        <v>0.99399999999999999</v>
      </c>
      <c r="H159" s="14">
        <f>+E159*F159*G159</f>
        <v>143.136</v>
      </c>
    </row>
    <row r="160" spans="2:9">
      <c r="B160" s="10"/>
      <c r="C160" s="11" t="s">
        <v>69</v>
      </c>
      <c r="D160" s="41" t="s">
        <v>70</v>
      </c>
      <c r="E160" s="13">
        <f>21*8</f>
        <v>168</v>
      </c>
      <c r="F160" s="13">
        <v>1.08</v>
      </c>
      <c r="G160" s="13">
        <v>0.25</v>
      </c>
      <c r="H160" s="14">
        <f>+E160*F160*G160</f>
        <v>45.36</v>
      </c>
    </row>
    <row r="161" spans="2:8">
      <c r="B161" s="15"/>
      <c r="C161" s="16"/>
      <c r="D161" s="16"/>
      <c r="E161" s="16"/>
      <c r="F161" s="17" t="s">
        <v>4</v>
      </c>
      <c r="G161" s="18" t="s">
        <v>16</v>
      </c>
      <c r="H161" s="24">
        <f>+H159+H160</f>
        <v>188.49599999999998</v>
      </c>
    </row>
    <row r="162" spans="2:8">
      <c r="B162" s="20"/>
      <c r="C162" s="20"/>
      <c r="D162" s="20"/>
      <c r="E162" s="20"/>
      <c r="F162" s="20"/>
      <c r="G162" s="21"/>
      <c r="H162" s="21"/>
    </row>
    <row r="163" spans="2:8" s="5" customFormat="1">
      <c r="B163" s="6" t="s">
        <v>39</v>
      </c>
      <c r="C163" s="53" t="s">
        <v>76</v>
      </c>
      <c r="D163" s="53"/>
      <c r="E163" s="53"/>
      <c r="F163" s="5" t="s">
        <v>4</v>
      </c>
    </row>
    <row r="165" spans="2:8" ht="12.75" customHeight="1">
      <c r="B165" s="8" t="s">
        <v>5</v>
      </c>
      <c r="C165" s="52" t="s">
        <v>77</v>
      </c>
      <c r="D165" s="52"/>
      <c r="E165" s="52"/>
      <c r="F165" s="52"/>
      <c r="G165" s="8" t="s">
        <v>7</v>
      </c>
      <c r="H165" s="9" t="s">
        <v>8</v>
      </c>
    </row>
    <row r="166" spans="2:8">
      <c r="B166" s="10" t="s">
        <v>9</v>
      </c>
      <c r="C166" s="11" t="s">
        <v>10</v>
      </c>
      <c r="D166" s="11" t="s">
        <v>11</v>
      </c>
      <c r="E166" s="11" t="s">
        <v>12</v>
      </c>
      <c r="F166" s="11" t="s">
        <v>13</v>
      </c>
      <c r="G166" s="11" t="s">
        <v>14</v>
      </c>
      <c r="H166" s="12" t="s">
        <v>4</v>
      </c>
    </row>
    <row r="167" spans="2:8">
      <c r="B167" s="10"/>
      <c r="C167" s="11" t="s">
        <v>78</v>
      </c>
      <c r="D167" s="41">
        <v>8</v>
      </c>
      <c r="E167" s="13">
        <v>3.19</v>
      </c>
      <c r="F167" s="13" t="s">
        <v>4</v>
      </c>
      <c r="G167" s="13">
        <v>3</v>
      </c>
      <c r="H167" s="14">
        <f>+D167*E167*G167</f>
        <v>76.56</v>
      </c>
    </row>
    <row r="168" spans="2:8">
      <c r="B168" s="15"/>
      <c r="C168" s="16"/>
      <c r="D168" s="16"/>
      <c r="E168" s="16"/>
      <c r="F168" s="17" t="s">
        <v>4</v>
      </c>
      <c r="G168" s="18" t="s">
        <v>16</v>
      </c>
      <c r="H168" s="24">
        <f>+H167</f>
        <v>76.56</v>
      </c>
    </row>
    <row r="170" spans="2:8" s="5" customFormat="1">
      <c r="B170" s="6" t="s">
        <v>39</v>
      </c>
      <c r="C170" s="53" t="s">
        <v>79</v>
      </c>
      <c r="D170" s="53"/>
      <c r="E170" s="53"/>
      <c r="F170" s="5" t="s">
        <v>4</v>
      </c>
    </row>
    <row r="172" spans="2:8" ht="12.75" customHeight="1">
      <c r="B172" s="8" t="s">
        <v>5</v>
      </c>
      <c r="C172" s="52" t="s">
        <v>80</v>
      </c>
      <c r="D172" s="52"/>
      <c r="E172" s="52"/>
      <c r="F172" s="52"/>
      <c r="G172" s="8" t="s">
        <v>7</v>
      </c>
      <c r="H172" s="9" t="s">
        <v>8</v>
      </c>
    </row>
    <row r="173" spans="2:8">
      <c r="B173" s="10" t="s">
        <v>9</v>
      </c>
      <c r="C173" s="11" t="s">
        <v>10</v>
      </c>
      <c r="D173" s="11" t="s">
        <v>11</v>
      </c>
      <c r="E173" s="11" t="s">
        <v>12</v>
      </c>
      <c r="F173" s="11" t="s">
        <v>13</v>
      </c>
      <c r="G173" s="11" t="s">
        <v>14</v>
      </c>
      <c r="H173" s="12" t="s">
        <v>4</v>
      </c>
    </row>
    <row r="174" spans="2:8">
      <c r="B174" s="10"/>
      <c r="C174" s="11" t="s">
        <v>81</v>
      </c>
      <c r="D174" s="41" t="s">
        <v>4</v>
      </c>
      <c r="E174" s="13">
        <v>29</v>
      </c>
      <c r="F174" s="13" t="s">
        <v>4</v>
      </c>
      <c r="G174" s="13">
        <v>1.5</v>
      </c>
      <c r="H174" s="14">
        <f>+E174*G174</f>
        <v>43.5</v>
      </c>
    </row>
    <row r="175" spans="2:8">
      <c r="B175" s="15"/>
      <c r="C175" s="16"/>
      <c r="D175" s="16"/>
      <c r="E175" s="16"/>
      <c r="F175" s="17" t="s">
        <v>4</v>
      </c>
      <c r="G175" s="18" t="s">
        <v>16</v>
      </c>
      <c r="H175" s="24">
        <f>+H174</f>
        <v>43.5</v>
      </c>
    </row>
    <row r="176" spans="2:8">
      <c r="B176" s="20"/>
      <c r="C176" s="20"/>
      <c r="D176" s="20"/>
      <c r="E176" s="20"/>
      <c r="F176" s="20"/>
      <c r="G176" s="21"/>
      <c r="H176" s="21"/>
    </row>
    <row r="177" spans="2:8" ht="12.75" customHeight="1">
      <c r="B177" s="8" t="s">
        <v>5</v>
      </c>
      <c r="C177" s="52" t="s">
        <v>82</v>
      </c>
      <c r="D177" s="52"/>
      <c r="E177" s="52"/>
      <c r="F177" s="52"/>
      <c r="G177" s="8" t="s">
        <v>7</v>
      </c>
      <c r="H177" s="9" t="s">
        <v>83</v>
      </c>
    </row>
    <row r="178" spans="2:8">
      <c r="B178" s="10" t="s">
        <v>9</v>
      </c>
      <c r="C178" s="11" t="s">
        <v>10</v>
      </c>
      <c r="D178" s="11" t="s">
        <v>11</v>
      </c>
      <c r="E178" s="11" t="s">
        <v>12</v>
      </c>
      <c r="F178" s="11" t="s">
        <v>13</v>
      </c>
      <c r="G178" s="11" t="s">
        <v>14</v>
      </c>
      <c r="H178" s="12" t="s">
        <v>4</v>
      </c>
    </row>
    <row r="179" spans="2:8">
      <c r="B179" s="10"/>
      <c r="C179" s="11" t="s">
        <v>81</v>
      </c>
      <c r="D179" s="41" t="s">
        <v>4</v>
      </c>
      <c r="E179" s="13">
        <v>29</v>
      </c>
      <c r="F179" s="13" t="s">
        <v>4</v>
      </c>
      <c r="G179" s="13" t="s">
        <v>4</v>
      </c>
      <c r="H179" s="14">
        <f>+E179</f>
        <v>29</v>
      </c>
    </row>
    <row r="180" spans="2:8">
      <c r="B180" s="15"/>
      <c r="C180" s="16"/>
      <c r="D180" s="16"/>
      <c r="E180" s="16"/>
      <c r="F180" s="17" t="s">
        <v>4</v>
      </c>
      <c r="G180" s="18" t="s">
        <v>16</v>
      </c>
      <c r="H180" s="24">
        <f>+H179</f>
        <v>29</v>
      </c>
    </row>
    <row r="182" spans="2:8" ht="11.25" customHeight="1">
      <c r="B182" s="8" t="s">
        <v>5</v>
      </c>
      <c r="C182" s="52" t="s">
        <v>84</v>
      </c>
      <c r="D182" s="52"/>
      <c r="E182" s="52"/>
      <c r="F182" s="52"/>
      <c r="G182" s="8" t="s">
        <v>7</v>
      </c>
      <c r="H182" s="9" t="s">
        <v>8</v>
      </c>
    </row>
    <row r="183" spans="2:8" ht="11.25" customHeight="1">
      <c r="B183" s="10" t="s">
        <v>9</v>
      </c>
      <c r="C183" s="11" t="s">
        <v>10</v>
      </c>
      <c r="D183" s="11" t="s">
        <v>11</v>
      </c>
      <c r="E183" s="11" t="s">
        <v>12</v>
      </c>
      <c r="F183" s="11" t="s">
        <v>13</v>
      </c>
      <c r="G183" s="11" t="s">
        <v>14</v>
      </c>
      <c r="H183" s="12" t="s">
        <v>4</v>
      </c>
    </row>
    <row r="184" spans="2:8" ht="11.25" customHeight="1">
      <c r="B184" s="10"/>
      <c r="C184" s="11" t="s">
        <v>4</v>
      </c>
      <c r="D184" s="41" t="s">
        <v>4</v>
      </c>
      <c r="E184" s="13">
        <v>29</v>
      </c>
      <c r="F184" s="13">
        <v>1.5</v>
      </c>
      <c r="G184" s="13" t="s">
        <v>4</v>
      </c>
      <c r="H184" s="14">
        <f>+E184*F184</f>
        <v>43.5</v>
      </c>
    </row>
    <row r="185" spans="2:8" ht="11.25" customHeight="1">
      <c r="B185" s="15"/>
      <c r="C185" s="16"/>
      <c r="D185" s="16"/>
      <c r="E185" s="16"/>
      <c r="F185" s="17" t="s">
        <v>4</v>
      </c>
      <c r="G185" s="18" t="s">
        <v>16</v>
      </c>
      <c r="H185" s="24">
        <f>+H184</f>
        <v>43.5</v>
      </c>
    </row>
    <row r="186" spans="2:8" ht="9" customHeight="1"/>
    <row r="187" spans="2:8" ht="12.75" customHeight="1">
      <c r="B187" s="8" t="s">
        <v>5</v>
      </c>
      <c r="C187" s="52" t="s">
        <v>85</v>
      </c>
      <c r="D187" s="52"/>
      <c r="E187" s="52"/>
      <c r="F187" s="52"/>
      <c r="G187" s="8" t="s">
        <v>7</v>
      </c>
      <c r="H187" s="9" t="s">
        <v>83</v>
      </c>
    </row>
    <row r="188" spans="2:8">
      <c r="B188" s="10" t="s">
        <v>9</v>
      </c>
      <c r="C188" s="11" t="s">
        <v>10</v>
      </c>
      <c r="D188" s="11" t="s">
        <v>11</v>
      </c>
      <c r="E188" s="11" t="s">
        <v>12</v>
      </c>
      <c r="F188" s="11" t="s">
        <v>13</v>
      </c>
      <c r="G188" s="11" t="s">
        <v>14</v>
      </c>
      <c r="H188" s="12" t="s">
        <v>4</v>
      </c>
    </row>
    <row r="189" spans="2:8">
      <c r="B189" s="10"/>
      <c r="C189" s="11" t="s">
        <v>86</v>
      </c>
      <c r="D189" s="41">
        <v>5</v>
      </c>
      <c r="E189" s="13">
        <v>1.5</v>
      </c>
      <c r="F189" s="13" t="s">
        <v>4</v>
      </c>
      <c r="G189" s="13" t="s">
        <v>4</v>
      </c>
      <c r="H189" s="14">
        <f>+D189*E189</f>
        <v>7.5</v>
      </c>
    </row>
    <row r="190" spans="2:8">
      <c r="B190" s="15"/>
      <c r="C190" s="16"/>
      <c r="D190" s="16"/>
      <c r="E190" s="16"/>
      <c r="F190" s="17" t="s">
        <v>4</v>
      </c>
      <c r="G190" s="18" t="s">
        <v>16</v>
      </c>
      <c r="H190" s="24">
        <f>+H189</f>
        <v>7.5</v>
      </c>
    </row>
    <row r="192" spans="2:8" ht="12.75" customHeight="1">
      <c r="B192" s="8" t="s">
        <v>5</v>
      </c>
      <c r="C192" s="52" t="s">
        <v>87</v>
      </c>
      <c r="D192" s="52"/>
      <c r="E192" s="52"/>
      <c r="F192" s="52"/>
      <c r="G192" s="8" t="s">
        <v>7</v>
      </c>
      <c r="H192" s="9" t="s">
        <v>88</v>
      </c>
    </row>
    <row r="193" spans="2:8">
      <c r="B193" s="10" t="s">
        <v>9</v>
      </c>
      <c r="C193" s="11" t="s">
        <v>10</v>
      </c>
      <c r="D193" s="11" t="s">
        <v>11</v>
      </c>
      <c r="E193" s="11" t="s">
        <v>12</v>
      </c>
      <c r="F193" s="11" t="s">
        <v>13</v>
      </c>
      <c r="G193" s="11" t="s">
        <v>14</v>
      </c>
      <c r="H193" s="12" t="s">
        <v>4</v>
      </c>
    </row>
    <row r="194" spans="2:8">
      <c r="B194" s="10"/>
      <c r="C194" s="11" t="s">
        <v>86</v>
      </c>
      <c r="D194" s="41">
        <v>10</v>
      </c>
      <c r="E194" s="13" t="s">
        <v>4</v>
      </c>
      <c r="F194" s="13" t="s">
        <v>4</v>
      </c>
      <c r="G194" s="13" t="s">
        <v>4</v>
      </c>
      <c r="H194" s="14">
        <v>10</v>
      </c>
    </row>
    <row r="195" spans="2:8">
      <c r="B195" s="15"/>
      <c r="C195" s="16"/>
      <c r="D195" s="16"/>
      <c r="E195" s="16"/>
      <c r="F195" s="17" t="s">
        <v>4</v>
      </c>
      <c r="G195" s="18" t="s">
        <v>16</v>
      </c>
      <c r="H195" s="24">
        <f>+H194</f>
        <v>10</v>
      </c>
    </row>
  </sheetData>
  <mergeCells count="36">
    <mergeCell ref="C49:F49"/>
    <mergeCell ref="C59:F59"/>
    <mergeCell ref="B3:H3"/>
    <mergeCell ref="C5:E5"/>
    <mergeCell ref="C8:F8"/>
    <mergeCell ref="C13:F13"/>
    <mergeCell ref="C23:F23"/>
    <mergeCell ref="C165:F165"/>
    <mergeCell ref="C170:E170"/>
    <mergeCell ref="C119:F119"/>
    <mergeCell ref="C125:E125"/>
    <mergeCell ref="C127:F127"/>
    <mergeCell ref="C132:F132"/>
    <mergeCell ref="C139:F139"/>
    <mergeCell ref="C145:E145"/>
    <mergeCell ref="C172:F172"/>
    <mergeCell ref="C177:F177"/>
    <mergeCell ref="C182:F182"/>
    <mergeCell ref="C187:F187"/>
    <mergeCell ref="C192:F192"/>
    <mergeCell ref="B1:H1"/>
    <mergeCell ref="C147:F147"/>
    <mergeCell ref="C152:F152"/>
    <mergeCell ref="C157:F157"/>
    <mergeCell ref="C163:E163"/>
    <mergeCell ref="C99:F99"/>
    <mergeCell ref="C105:F105"/>
    <mergeCell ref="C111:F111"/>
    <mergeCell ref="C70:F70"/>
    <mergeCell ref="C75:E75"/>
    <mergeCell ref="C77:F77"/>
    <mergeCell ref="C83:F83"/>
    <mergeCell ref="C89:F89"/>
    <mergeCell ref="C28:F28"/>
    <mergeCell ref="C34:F34"/>
    <mergeCell ref="C39:F39"/>
  </mergeCells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Brandon Gonzalez</cp:lastModifiedBy>
  <cp:revision/>
  <dcterms:created xsi:type="dcterms:W3CDTF">2020-09-24T14:16:30Z</dcterms:created>
  <dcterms:modified xsi:type="dcterms:W3CDTF">2024-08-01T23:22:56Z</dcterms:modified>
  <cp:category/>
  <cp:contentStatus/>
</cp:coreProperties>
</file>