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9"/>
  <workbookPr filterPrivacy="1" defaultThemeVersion="124226"/>
  <xr:revisionPtr revIDLastSave="9" documentId="8_{1298AAFB-36CC-4CB7-BFA9-A60A963DE729}" xr6:coauthVersionLast="47" xr6:coauthVersionMax="47" xr10:uidLastSave="{A9CDD1A9-2067-4B77-9959-217C13E128D2}"/>
  <bookViews>
    <workbookView xWindow="-60" yWindow="-60" windowWidth="15480" windowHeight="11640" xr2:uid="{AE6CE0A6-0CF7-4B94-AE1C-247A31794ADF}"/>
  </bookViews>
  <sheets>
    <sheet name="Metrado acero" sheetId="4" r:id="rId1"/>
  </sheets>
  <definedNames>
    <definedName name="_xlnm.Print_Area" localSheetId="0">'Metrado acero'!$B$8:$M$34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4" l="1"/>
  <c r="H16" i="4"/>
  <c r="K16" i="4"/>
  <c r="L16" i="4"/>
  <c r="M16" i="4"/>
  <c r="I17" i="4"/>
  <c r="J17" i="4"/>
  <c r="K17" i="4"/>
  <c r="L17" i="4"/>
  <c r="M17" i="4"/>
  <c r="H18" i="4"/>
  <c r="I18" i="4"/>
  <c r="J18" i="4"/>
  <c r="L18" i="4"/>
  <c r="M18" i="4"/>
  <c r="H19" i="4"/>
  <c r="I19" i="4"/>
  <c r="J19" i="4"/>
  <c r="K19" i="4"/>
  <c r="H20" i="4"/>
  <c r="I20" i="4"/>
  <c r="J20" i="4"/>
  <c r="K20" i="4"/>
  <c r="L20" i="4"/>
  <c r="H21" i="4"/>
  <c r="I21" i="4"/>
  <c r="K21" i="4"/>
  <c r="L21" i="4"/>
  <c r="M21" i="4"/>
  <c r="I22" i="4"/>
  <c r="J22" i="4"/>
  <c r="K22" i="4"/>
  <c r="L22" i="4"/>
  <c r="M22" i="4"/>
  <c r="H23" i="4"/>
  <c r="J23" i="4"/>
  <c r="K23" i="4"/>
  <c r="L23" i="4"/>
  <c r="M23" i="4"/>
  <c r="H24" i="4"/>
  <c r="I24" i="4"/>
  <c r="J24" i="4"/>
  <c r="K24" i="4"/>
  <c r="L24" i="4"/>
  <c r="M24" i="4"/>
  <c r="H25" i="4"/>
  <c r="I25" i="4"/>
  <c r="J25" i="4"/>
  <c r="L25" i="4"/>
  <c r="M25" i="4"/>
  <c r="H26" i="4"/>
  <c r="J26" i="4"/>
  <c r="K26" i="4"/>
  <c r="L26" i="4"/>
  <c r="M26" i="4"/>
  <c r="H27" i="4"/>
  <c r="I27" i="4"/>
  <c r="J27" i="4"/>
  <c r="K27" i="4"/>
  <c r="L27" i="4"/>
  <c r="M27" i="4"/>
  <c r="H28" i="4"/>
  <c r="I28" i="4"/>
  <c r="J28" i="4"/>
  <c r="K28" i="4"/>
  <c r="L28" i="4"/>
  <c r="M28" i="4"/>
  <c r="H29" i="4"/>
  <c r="I29" i="4"/>
  <c r="J29" i="4"/>
  <c r="K29" i="4"/>
  <c r="L29" i="4"/>
  <c r="M29" i="4"/>
  <c r="H30" i="4"/>
  <c r="I30" i="4"/>
  <c r="J30" i="4"/>
  <c r="K30" i="4"/>
  <c r="L30" i="4"/>
  <c r="M30" i="4"/>
  <c r="H31" i="4"/>
  <c r="I31" i="4"/>
  <c r="J31" i="4"/>
  <c r="K31" i="4"/>
  <c r="L31" i="4"/>
  <c r="M31" i="4"/>
  <c r="H32" i="4"/>
  <c r="I32" i="4"/>
  <c r="J32" i="4"/>
  <c r="K32" i="4"/>
  <c r="L32" i="4"/>
  <c r="M32" i="4"/>
  <c r="H33" i="4"/>
  <c r="I33" i="4"/>
  <c r="J33" i="4"/>
  <c r="K33" i="4"/>
  <c r="L33" i="4"/>
  <c r="M33" i="4"/>
  <c r="I15" i="4"/>
  <c r="J15" i="4"/>
  <c r="K15" i="4"/>
  <c r="M15" i="4"/>
  <c r="H15" i="4"/>
  <c r="G15" i="4"/>
  <c r="L15" i="4"/>
  <c r="G26" i="4"/>
  <c r="I26" i="4"/>
  <c r="G25" i="4"/>
  <c r="K25" i="4"/>
  <c r="G23" i="4"/>
  <c r="I23" i="4"/>
  <c r="G22" i="4"/>
  <c r="H22" i="4"/>
  <c r="G21" i="4"/>
  <c r="J21" i="4"/>
  <c r="G20" i="4"/>
  <c r="M20" i="4"/>
  <c r="G19" i="4"/>
  <c r="L19" i="4" s="1"/>
  <c r="M19" i="4"/>
  <c r="G18" i="4"/>
  <c r="K18" i="4"/>
  <c r="G17" i="4"/>
  <c r="H17" i="4"/>
  <c r="G16" i="4"/>
  <c r="J16" i="4"/>
  <c r="I34" i="4"/>
  <c r="I37" i="4"/>
  <c r="L34" i="4"/>
  <c r="L37" i="4"/>
  <c r="J34" i="4"/>
  <c r="J37" i="4"/>
  <c r="H34" i="4"/>
  <c r="H37" i="4"/>
  <c r="M34" i="4"/>
  <c r="M37" i="4"/>
  <c r="K34" i="4"/>
  <c r="K37" i="4"/>
  <c r="F37" i="4" l="1"/>
</calcChain>
</file>

<file path=xl/sharedStrings.xml><?xml version="1.0" encoding="utf-8"?>
<sst xmlns="http://schemas.openxmlformats.org/spreadsheetml/2006/main" count="50" uniqueCount="33">
  <si>
    <t>INSTRUCCIONES:</t>
  </si>
  <si>
    <t>1- NO BORRAR LAS COLUMNAS H A LA M YA QUE TIENEN FORMULAS</t>
  </si>
  <si>
    <t>2- COLOCAR EN D EL DIAMETRO DE LA PIEZA EN PULGADAS Y AUTOMATICAMENTE MULTIPLICARA Y ORDENARA EN LA COLUMNA CORRESPONDIENTE.</t>
  </si>
  <si>
    <t>3- LAS COLUMNAS E,F Y G SON LAS QUE VARIAN</t>
  </si>
  <si>
    <t>METRADO DE FIERRO (ACERO)</t>
  </si>
  <si>
    <t>ITEM:</t>
  </si>
  <si>
    <t xml:space="preserve">        ACERO CORRUGADO FY= 4200 KG/CM2 EN  </t>
  </si>
  <si>
    <t>DISEÑO ELEMENTO</t>
  </si>
  <si>
    <t>NUMERO</t>
  </si>
  <si>
    <t>LONG.</t>
  </si>
  <si>
    <t>LONGITUD (METROS LINEALES DE VARILLAS)</t>
  </si>
  <si>
    <t>ELEMENTO</t>
  </si>
  <si>
    <t>Ø</t>
  </si>
  <si>
    <t>ELEMENTOS</t>
  </si>
  <si>
    <t>PIEZAS POR</t>
  </si>
  <si>
    <t>POR PZA</t>
  </si>
  <si>
    <r>
      <rPr>
        <sz val="10"/>
        <color rgb="FF000000"/>
        <rFont val="Calibri"/>
        <scheme val="minor"/>
      </rPr>
      <t>1/4</t>
    </r>
    <r>
      <rPr>
        <b/>
        <sz val="10"/>
        <color rgb="FF000000"/>
        <rFont val="Calibri"/>
      </rPr>
      <t>"</t>
    </r>
  </si>
  <si>
    <r>
      <rPr>
        <sz val="10"/>
        <color rgb="FF000000"/>
        <rFont val="Calibri"/>
        <scheme val="minor"/>
      </rPr>
      <t>3/8</t>
    </r>
    <r>
      <rPr>
        <b/>
        <sz val="10"/>
        <color rgb="FF000000"/>
        <rFont val="Calibri"/>
      </rPr>
      <t>"</t>
    </r>
  </si>
  <si>
    <t>1/2"</t>
  </si>
  <si>
    <t>5/8"</t>
  </si>
  <si>
    <t>3/4"</t>
  </si>
  <si>
    <t>1"</t>
  </si>
  <si>
    <t>IGUALES</t>
  </si>
  <si>
    <t>(M)</t>
  </si>
  <si>
    <t>M</t>
  </si>
  <si>
    <t>C-1</t>
  </si>
  <si>
    <t>1/4"</t>
  </si>
  <si>
    <t>3/8"</t>
  </si>
  <si>
    <t>SUBTOTAL(ML)</t>
  </si>
  <si>
    <t>TOTAL (MTS)</t>
  </si>
  <si>
    <t>PESO (KG/MT) POR DIAMETRO VARILLA</t>
  </si>
  <si>
    <t>TOTAL KGS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</si>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</sst>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</font>
    <font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" fontId="2" fillId="0" borderId="5" xfId="0" applyNumberFormat="1" applyFont="1" applyBorder="1" applyAlignment="1">
      <alignment horizontal="center"/>
    </xf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2" fillId="0" borderId="8" xfId="0" applyFont="1" applyBorder="1"/>
    <xf numFmtId="0" fontId="2" fillId="0" borderId="9" xfId="0" applyFont="1" applyBorder="1"/>
    <xf numFmtId="0" fontId="0" fillId="0" borderId="9" xfId="0" applyBorder="1"/>
    <xf numFmtId="0" fontId="2" fillId="0" borderId="10" xfId="0" applyFont="1" applyBorder="1"/>
    <xf numFmtId="0" fontId="0" fillId="0" borderId="11" xfId="0" applyBorder="1"/>
    <xf numFmtId="0" fontId="2" fillId="0" borderId="12" xfId="0" applyFont="1" applyBorder="1"/>
    <xf numFmtId="0" fontId="2" fillId="0" borderId="13" xfId="0" applyFont="1" applyBorder="1"/>
    <xf numFmtId="0" fontId="0" fillId="0" borderId="13" xfId="0" applyBorder="1"/>
    <xf numFmtId="2" fontId="0" fillId="0" borderId="14" xfId="0" applyNumberFormat="1" applyBorder="1"/>
    <xf numFmtId="0" fontId="2" fillId="0" borderId="1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0" borderId="5" xfId="0" applyNumberFormat="1" applyFont="1" applyFill="1" applyBorder="1"/>
    <xf numFmtId="2" fontId="2" fillId="0" borderId="10" xfId="0" applyNumberFormat="1" applyFont="1" applyFill="1" applyBorder="1"/>
    <xf numFmtId="0" fontId="2" fillId="0" borderId="5" xfId="0" applyFont="1" applyFill="1" applyBorder="1"/>
    <xf numFmtId="0" fontId="2" fillId="0" borderId="10" xfId="0" applyFont="1" applyFill="1" applyBorder="1"/>
    <xf numFmtId="2" fontId="0" fillId="0" borderId="4" xfId="0" applyNumberFormat="1" applyFill="1" applyBorder="1"/>
    <xf numFmtId="2" fontId="0" fillId="0" borderId="0" xfId="0" applyNumberForma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2" fontId="2" fillId="0" borderId="3" xfId="0" applyNumberFormat="1" applyFont="1" applyFill="1" applyBorder="1"/>
    <xf numFmtId="16" fontId="2" fillId="0" borderId="3" xfId="0" applyNumberFormat="1" applyFont="1" applyBorder="1" applyAlignment="1">
      <alignment horizontal="center"/>
    </xf>
    <xf numFmtId="16" fontId="2" fillId="0" borderId="16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6" xfId="0" applyNumberFormat="1" applyFont="1" applyBorder="1"/>
    <xf numFmtId="0" fontId="4" fillId="0" borderId="0" xfId="0" applyFont="1"/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0" fillId="0" borderId="12" xfId="0" applyNumberFormat="1" applyBorder="1"/>
    <xf numFmtId="0" fontId="0" fillId="0" borderId="0" xfId="0" applyFill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469294</xdr:colOff>
      <xdr:row>15</xdr:row>
      <xdr:rowOff>36406</xdr:rowOff>
    </xdr:from>
    <xdr:to>
      <xdr:col>2</xdr:col>
      <xdr:colOff>649294</xdr:colOff>
      <xdr:row>15</xdr:row>
      <xdr:rowOff>36406</xdr:rowOff>
    </xdr:to>
    <xdr:cxnSp macro="">
      <xdr:nvCxnSpPr>
        <xdr:cNvPr id="2" name="1 Conector recto">
          <a:extLst>
            <a:ext uri="{FF2B5EF4-FFF2-40B4-BE49-F238E27FC236}">
              <a16:creationId xmlns:a16="http://schemas.microsoft.com/office/drawing/2014/main" id="{D3F21517-C70D-325C-A0E2-E861B4134B34}"/>
            </a:ext>
          </a:extLst>
        </xdr:cNvPr>
        <xdr:cNvCxnSpPr/>
      </xdr:nvCxnSpPr>
      <xdr:spPr>
        <a:xfrm flipV="1">
          <a:off x="1936144" y="24176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15</xdr:row>
      <xdr:rowOff>35719</xdr:rowOff>
    </xdr:from>
    <xdr:to>
      <xdr:col>2</xdr:col>
      <xdr:colOff>470297</xdr:colOff>
      <xdr:row>15</xdr:row>
      <xdr:rowOff>395719</xdr:rowOff>
    </xdr:to>
    <xdr:cxnSp macro="">
      <xdr:nvCxnSpPr>
        <xdr:cNvPr id="5" name="4 Conector recto">
          <a:extLst>
            <a:ext uri="{FF2B5EF4-FFF2-40B4-BE49-F238E27FC236}">
              <a16:creationId xmlns:a16="http://schemas.microsoft.com/office/drawing/2014/main" id="{3B78872D-955D-51A8-BD07-D55EFFE31471}"/>
            </a:ext>
          </a:extLst>
        </xdr:cNvPr>
        <xdr:cNvCxnSpPr/>
      </xdr:nvCxnSpPr>
      <xdr:spPr>
        <a:xfrm flipH="1">
          <a:off x="1933751" y="24169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16</xdr:row>
      <xdr:rowOff>161423</xdr:rowOff>
    </xdr:from>
    <xdr:to>
      <xdr:col>2</xdr:col>
      <xdr:colOff>1141997</xdr:colOff>
      <xdr:row>16</xdr:row>
      <xdr:rowOff>170948</xdr:rowOff>
    </xdr:to>
    <xdr:cxnSp macro="">
      <xdr:nvCxnSpPr>
        <xdr:cNvPr id="6" name="5 Conector recto">
          <a:extLst>
            <a:ext uri="{FF2B5EF4-FFF2-40B4-BE49-F238E27FC236}">
              <a16:creationId xmlns:a16="http://schemas.microsoft.com/office/drawing/2014/main" id="{5A60A4AA-AA24-A141-BCA4-ED007EA5C97C}"/>
            </a:ext>
          </a:extLst>
        </xdr:cNvPr>
        <xdr:cNvCxnSpPr/>
      </xdr:nvCxnSpPr>
      <xdr:spPr>
        <a:xfrm flipV="1">
          <a:off x="1846847" y="2980823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16</xdr:row>
      <xdr:rowOff>178993</xdr:rowOff>
    </xdr:from>
    <xdr:to>
      <xdr:col>2</xdr:col>
      <xdr:colOff>383557</xdr:colOff>
      <xdr:row>16</xdr:row>
      <xdr:rowOff>338809</xdr:rowOff>
    </xdr:to>
    <xdr:cxnSp macro="">
      <xdr:nvCxnSpPr>
        <xdr:cNvPr id="7" name="6 Conector recto">
          <a:extLst>
            <a:ext uri="{FF2B5EF4-FFF2-40B4-BE49-F238E27FC236}">
              <a16:creationId xmlns:a16="http://schemas.microsoft.com/office/drawing/2014/main" id="{DD930EF8-E830-A193-486B-269557A498A8}"/>
            </a:ext>
          </a:extLst>
        </xdr:cNvPr>
        <xdr:cNvCxnSpPr/>
      </xdr:nvCxnSpPr>
      <xdr:spPr>
        <a:xfrm>
          <a:off x="1850407" y="29983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16</xdr:row>
      <xdr:rowOff>155596</xdr:rowOff>
    </xdr:from>
    <xdr:to>
      <xdr:col>2</xdr:col>
      <xdr:colOff>1136863</xdr:colOff>
      <xdr:row>16</xdr:row>
      <xdr:rowOff>315412</xdr:rowOff>
    </xdr:to>
    <xdr:cxnSp macro="">
      <xdr:nvCxnSpPr>
        <xdr:cNvPr id="8" name="7 Conector recto">
          <a:extLst>
            <a:ext uri="{FF2B5EF4-FFF2-40B4-BE49-F238E27FC236}">
              <a16:creationId xmlns:a16="http://schemas.microsoft.com/office/drawing/2014/main" id="{C69D1213-62C6-E5FF-F53E-0371322F7E46}"/>
            </a:ext>
          </a:extLst>
        </xdr:cNvPr>
        <xdr:cNvCxnSpPr/>
      </xdr:nvCxnSpPr>
      <xdr:spPr>
        <a:xfrm>
          <a:off x="2603713" y="2974996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15</xdr:row>
      <xdr:rowOff>391213</xdr:rowOff>
    </xdr:from>
    <xdr:to>
      <xdr:col>2</xdr:col>
      <xdr:colOff>646913</xdr:colOff>
      <xdr:row>15</xdr:row>
      <xdr:rowOff>391213</xdr:rowOff>
    </xdr:to>
    <xdr:cxnSp macro="">
      <xdr:nvCxnSpPr>
        <xdr:cNvPr id="10" name="9 Conector recto">
          <a:extLst>
            <a:ext uri="{FF2B5EF4-FFF2-40B4-BE49-F238E27FC236}">
              <a16:creationId xmlns:a16="http://schemas.microsoft.com/office/drawing/2014/main" id="{6C3B5786-F6E2-A0BF-2466-B2F9FC6B8864}"/>
            </a:ext>
          </a:extLst>
        </xdr:cNvPr>
        <xdr:cNvCxnSpPr/>
      </xdr:nvCxnSpPr>
      <xdr:spPr>
        <a:xfrm flipV="1">
          <a:off x="1933763" y="27724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17</xdr:row>
      <xdr:rowOff>36406</xdr:rowOff>
    </xdr:from>
    <xdr:to>
      <xdr:col>2</xdr:col>
      <xdr:colOff>649294</xdr:colOff>
      <xdr:row>17</xdr:row>
      <xdr:rowOff>36406</xdr:rowOff>
    </xdr:to>
    <xdr:cxnSp macro="">
      <xdr:nvCxnSpPr>
        <xdr:cNvPr id="11" name="10 Conector recto">
          <a:extLst>
            <a:ext uri="{FF2B5EF4-FFF2-40B4-BE49-F238E27FC236}">
              <a16:creationId xmlns:a16="http://schemas.microsoft.com/office/drawing/2014/main" id="{3791E566-2D80-7417-43B7-9B43BB272D4C}"/>
            </a:ext>
          </a:extLst>
        </xdr:cNvPr>
        <xdr:cNvCxnSpPr/>
      </xdr:nvCxnSpPr>
      <xdr:spPr>
        <a:xfrm flipV="1">
          <a:off x="1936144" y="32939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17</xdr:row>
      <xdr:rowOff>35719</xdr:rowOff>
    </xdr:from>
    <xdr:to>
      <xdr:col>2</xdr:col>
      <xdr:colOff>470297</xdr:colOff>
      <xdr:row>17</xdr:row>
      <xdr:rowOff>395719</xdr:rowOff>
    </xdr:to>
    <xdr:cxnSp macro="">
      <xdr:nvCxnSpPr>
        <xdr:cNvPr id="12" name="11 Conector recto">
          <a:extLst>
            <a:ext uri="{FF2B5EF4-FFF2-40B4-BE49-F238E27FC236}">
              <a16:creationId xmlns:a16="http://schemas.microsoft.com/office/drawing/2014/main" id="{6A730E5C-F22D-1333-7C03-600FD7B0FAB6}"/>
            </a:ext>
          </a:extLst>
        </xdr:cNvPr>
        <xdr:cNvCxnSpPr/>
      </xdr:nvCxnSpPr>
      <xdr:spPr>
        <a:xfrm flipH="1">
          <a:off x="1933751" y="32932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17</xdr:row>
      <xdr:rowOff>391213</xdr:rowOff>
    </xdr:from>
    <xdr:to>
      <xdr:col>2</xdr:col>
      <xdr:colOff>646913</xdr:colOff>
      <xdr:row>17</xdr:row>
      <xdr:rowOff>391213</xdr:rowOff>
    </xdr:to>
    <xdr:cxnSp macro="">
      <xdr:nvCxnSpPr>
        <xdr:cNvPr id="13" name="12 Conector recto">
          <a:extLst>
            <a:ext uri="{FF2B5EF4-FFF2-40B4-BE49-F238E27FC236}">
              <a16:creationId xmlns:a16="http://schemas.microsoft.com/office/drawing/2014/main" id="{B3500272-AA74-5327-8046-6856DCE916B4}"/>
            </a:ext>
          </a:extLst>
        </xdr:cNvPr>
        <xdr:cNvCxnSpPr/>
      </xdr:nvCxnSpPr>
      <xdr:spPr>
        <a:xfrm flipV="1">
          <a:off x="1933763" y="36487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18</xdr:row>
      <xdr:rowOff>178993</xdr:rowOff>
    </xdr:from>
    <xdr:to>
      <xdr:col>2</xdr:col>
      <xdr:colOff>383557</xdr:colOff>
      <xdr:row>18</xdr:row>
      <xdr:rowOff>338809</xdr:rowOff>
    </xdr:to>
    <xdr:cxnSp macro="">
      <xdr:nvCxnSpPr>
        <xdr:cNvPr id="14" name="13 Conector recto">
          <a:extLst>
            <a:ext uri="{FF2B5EF4-FFF2-40B4-BE49-F238E27FC236}">
              <a16:creationId xmlns:a16="http://schemas.microsoft.com/office/drawing/2014/main" id="{BADF0523-1D91-43BD-9F4D-57B48C83240D}"/>
            </a:ext>
          </a:extLst>
        </xdr:cNvPr>
        <xdr:cNvCxnSpPr/>
      </xdr:nvCxnSpPr>
      <xdr:spPr>
        <a:xfrm>
          <a:off x="1850407" y="38746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18</xdr:row>
      <xdr:rowOff>155596</xdr:rowOff>
    </xdr:from>
    <xdr:to>
      <xdr:col>2</xdr:col>
      <xdr:colOff>1137047</xdr:colOff>
      <xdr:row>18</xdr:row>
      <xdr:rowOff>333375</xdr:rowOff>
    </xdr:to>
    <xdr:cxnSp macro="">
      <xdr:nvCxnSpPr>
        <xdr:cNvPr id="15" name="14 Conector recto">
          <a:extLst>
            <a:ext uri="{FF2B5EF4-FFF2-40B4-BE49-F238E27FC236}">
              <a16:creationId xmlns:a16="http://schemas.microsoft.com/office/drawing/2014/main" id="{2CD08E21-19A3-E254-7732-6C0D536F4497}"/>
            </a:ext>
          </a:extLst>
        </xdr:cNvPr>
        <xdr:cNvCxnSpPr/>
      </xdr:nvCxnSpPr>
      <xdr:spPr>
        <a:xfrm>
          <a:off x="2603713" y="38512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18</xdr:row>
      <xdr:rowOff>328111</xdr:rowOff>
    </xdr:from>
    <xdr:to>
      <xdr:col>2</xdr:col>
      <xdr:colOff>1141997</xdr:colOff>
      <xdr:row>18</xdr:row>
      <xdr:rowOff>337636</xdr:rowOff>
    </xdr:to>
    <xdr:cxnSp macro="">
      <xdr:nvCxnSpPr>
        <xdr:cNvPr id="16" name="15 Conector recto">
          <a:extLst>
            <a:ext uri="{FF2B5EF4-FFF2-40B4-BE49-F238E27FC236}">
              <a16:creationId xmlns:a16="http://schemas.microsoft.com/office/drawing/2014/main" id="{4D89A87A-0D3B-3130-4781-D018CF4C2BEE}"/>
            </a:ext>
          </a:extLst>
        </xdr:cNvPr>
        <xdr:cNvCxnSpPr/>
      </xdr:nvCxnSpPr>
      <xdr:spPr>
        <a:xfrm flipV="1">
          <a:off x="1846847" y="40238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19</xdr:row>
      <xdr:rowOff>36406</xdr:rowOff>
    </xdr:from>
    <xdr:to>
      <xdr:col>2</xdr:col>
      <xdr:colOff>649294</xdr:colOff>
      <xdr:row>19</xdr:row>
      <xdr:rowOff>36406</xdr:rowOff>
    </xdr:to>
    <xdr:cxnSp macro="">
      <xdr:nvCxnSpPr>
        <xdr:cNvPr id="17" name="16 Conector recto">
          <a:extLst>
            <a:ext uri="{FF2B5EF4-FFF2-40B4-BE49-F238E27FC236}">
              <a16:creationId xmlns:a16="http://schemas.microsoft.com/office/drawing/2014/main" id="{B0E4466A-C4E0-AA2F-7B4C-0BD476235EA7}"/>
            </a:ext>
          </a:extLst>
        </xdr:cNvPr>
        <xdr:cNvCxnSpPr/>
      </xdr:nvCxnSpPr>
      <xdr:spPr>
        <a:xfrm flipV="1">
          <a:off x="1936144" y="41702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19</xdr:row>
      <xdr:rowOff>35719</xdr:rowOff>
    </xdr:from>
    <xdr:to>
      <xdr:col>2</xdr:col>
      <xdr:colOff>470297</xdr:colOff>
      <xdr:row>19</xdr:row>
      <xdr:rowOff>395719</xdr:rowOff>
    </xdr:to>
    <xdr:cxnSp macro="">
      <xdr:nvCxnSpPr>
        <xdr:cNvPr id="18" name="17 Conector recto">
          <a:extLst>
            <a:ext uri="{FF2B5EF4-FFF2-40B4-BE49-F238E27FC236}">
              <a16:creationId xmlns:a16="http://schemas.microsoft.com/office/drawing/2014/main" id="{1291464A-4648-9CD8-3DCE-44C1ACB98C2E}"/>
            </a:ext>
          </a:extLst>
        </xdr:cNvPr>
        <xdr:cNvCxnSpPr/>
      </xdr:nvCxnSpPr>
      <xdr:spPr>
        <a:xfrm flipH="1">
          <a:off x="1933751" y="41695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19</xdr:row>
      <xdr:rowOff>391213</xdr:rowOff>
    </xdr:from>
    <xdr:to>
      <xdr:col>2</xdr:col>
      <xdr:colOff>646913</xdr:colOff>
      <xdr:row>19</xdr:row>
      <xdr:rowOff>391213</xdr:rowOff>
    </xdr:to>
    <xdr:cxnSp macro="">
      <xdr:nvCxnSpPr>
        <xdr:cNvPr id="19" name="18 Conector recto">
          <a:extLst>
            <a:ext uri="{FF2B5EF4-FFF2-40B4-BE49-F238E27FC236}">
              <a16:creationId xmlns:a16="http://schemas.microsoft.com/office/drawing/2014/main" id="{8F6D44D9-FEBB-2BE8-A70E-707D7C960664}"/>
            </a:ext>
          </a:extLst>
        </xdr:cNvPr>
        <xdr:cNvCxnSpPr/>
      </xdr:nvCxnSpPr>
      <xdr:spPr>
        <a:xfrm flipV="1">
          <a:off x="1933763" y="45250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20</xdr:row>
      <xdr:rowOff>178993</xdr:rowOff>
    </xdr:from>
    <xdr:to>
      <xdr:col>2</xdr:col>
      <xdr:colOff>383557</xdr:colOff>
      <xdr:row>20</xdr:row>
      <xdr:rowOff>338809</xdr:rowOff>
    </xdr:to>
    <xdr:cxnSp macro="">
      <xdr:nvCxnSpPr>
        <xdr:cNvPr id="20" name="19 Conector recto">
          <a:extLst>
            <a:ext uri="{FF2B5EF4-FFF2-40B4-BE49-F238E27FC236}">
              <a16:creationId xmlns:a16="http://schemas.microsoft.com/office/drawing/2014/main" id="{59DC5D8C-8A38-9410-2932-AEFD5DA8E995}"/>
            </a:ext>
          </a:extLst>
        </xdr:cNvPr>
        <xdr:cNvCxnSpPr/>
      </xdr:nvCxnSpPr>
      <xdr:spPr>
        <a:xfrm>
          <a:off x="1850407" y="47509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20</xdr:row>
      <xdr:rowOff>155596</xdr:rowOff>
    </xdr:from>
    <xdr:to>
      <xdr:col>2</xdr:col>
      <xdr:colOff>1137047</xdr:colOff>
      <xdr:row>20</xdr:row>
      <xdr:rowOff>333375</xdr:rowOff>
    </xdr:to>
    <xdr:cxnSp macro="">
      <xdr:nvCxnSpPr>
        <xdr:cNvPr id="21" name="20 Conector recto">
          <a:extLst>
            <a:ext uri="{FF2B5EF4-FFF2-40B4-BE49-F238E27FC236}">
              <a16:creationId xmlns:a16="http://schemas.microsoft.com/office/drawing/2014/main" id="{03404CC2-BECA-A525-B391-3D4F2FDA8FE7}"/>
            </a:ext>
          </a:extLst>
        </xdr:cNvPr>
        <xdr:cNvCxnSpPr/>
      </xdr:nvCxnSpPr>
      <xdr:spPr>
        <a:xfrm>
          <a:off x="2603713" y="47275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20</xdr:row>
      <xdr:rowOff>328111</xdr:rowOff>
    </xdr:from>
    <xdr:to>
      <xdr:col>2</xdr:col>
      <xdr:colOff>1141997</xdr:colOff>
      <xdr:row>20</xdr:row>
      <xdr:rowOff>337636</xdr:rowOff>
    </xdr:to>
    <xdr:cxnSp macro="">
      <xdr:nvCxnSpPr>
        <xdr:cNvPr id="22" name="21 Conector recto">
          <a:extLst>
            <a:ext uri="{FF2B5EF4-FFF2-40B4-BE49-F238E27FC236}">
              <a16:creationId xmlns:a16="http://schemas.microsoft.com/office/drawing/2014/main" id="{91FC7431-BFBB-534E-5AED-6F9B47E9B4E5}"/>
            </a:ext>
          </a:extLst>
        </xdr:cNvPr>
        <xdr:cNvCxnSpPr/>
      </xdr:nvCxnSpPr>
      <xdr:spPr>
        <a:xfrm flipV="1">
          <a:off x="1846847" y="49001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21</xdr:row>
      <xdr:rowOff>36406</xdr:rowOff>
    </xdr:from>
    <xdr:to>
      <xdr:col>2</xdr:col>
      <xdr:colOff>649294</xdr:colOff>
      <xdr:row>21</xdr:row>
      <xdr:rowOff>36406</xdr:rowOff>
    </xdr:to>
    <xdr:cxnSp macro="">
      <xdr:nvCxnSpPr>
        <xdr:cNvPr id="23" name="22 Conector recto">
          <a:extLst>
            <a:ext uri="{FF2B5EF4-FFF2-40B4-BE49-F238E27FC236}">
              <a16:creationId xmlns:a16="http://schemas.microsoft.com/office/drawing/2014/main" id="{CC01C943-549C-31D1-D198-BD49BF698853}"/>
            </a:ext>
          </a:extLst>
        </xdr:cNvPr>
        <xdr:cNvCxnSpPr/>
      </xdr:nvCxnSpPr>
      <xdr:spPr>
        <a:xfrm flipV="1">
          <a:off x="1936144" y="50465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21</xdr:row>
      <xdr:rowOff>35719</xdr:rowOff>
    </xdr:from>
    <xdr:to>
      <xdr:col>2</xdr:col>
      <xdr:colOff>470297</xdr:colOff>
      <xdr:row>21</xdr:row>
      <xdr:rowOff>395719</xdr:rowOff>
    </xdr:to>
    <xdr:cxnSp macro="">
      <xdr:nvCxnSpPr>
        <xdr:cNvPr id="24" name="23 Conector recto">
          <a:extLst>
            <a:ext uri="{FF2B5EF4-FFF2-40B4-BE49-F238E27FC236}">
              <a16:creationId xmlns:a16="http://schemas.microsoft.com/office/drawing/2014/main" id="{DCEFDB9E-9A9B-504B-0F47-D535E9611CC8}"/>
            </a:ext>
          </a:extLst>
        </xdr:cNvPr>
        <xdr:cNvCxnSpPr/>
      </xdr:nvCxnSpPr>
      <xdr:spPr>
        <a:xfrm flipH="1">
          <a:off x="1933751" y="50458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21</xdr:row>
      <xdr:rowOff>391213</xdr:rowOff>
    </xdr:from>
    <xdr:to>
      <xdr:col>2</xdr:col>
      <xdr:colOff>646913</xdr:colOff>
      <xdr:row>21</xdr:row>
      <xdr:rowOff>391213</xdr:rowOff>
    </xdr:to>
    <xdr:cxnSp macro="">
      <xdr:nvCxnSpPr>
        <xdr:cNvPr id="25" name="24 Conector recto">
          <a:extLst>
            <a:ext uri="{FF2B5EF4-FFF2-40B4-BE49-F238E27FC236}">
              <a16:creationId xmlns:a16="http://schemas.microsoft.com/office/drawing/2014/main" id="{07C36EAA-D9FA-3BE7-51BF-FCB806F26B14}"/>
            </a:ext>
          </a:extLst>
        </xdr:cNvPr>
        <xdr:cNvCxnSpPr/>
      </xdr:nvCxnSpPr>
      <xdr:spPr>
        <a:xfrm flipV="1">
          <a:off x="1933763" y="54013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22</xdr:row>
      <xdr:rowOff>178993</xdr:rowOff>
    </xdr:from>
    <xdr:to>
      <xdr:col>2</xdr:col>
      <xdr:colOff>383557</xdr:colOff>
      <xdr:row>22</xdr:row>
      <xdr:rowOff>338809</xdr:rowOff>
    </xdr:to>
    <xdr:cxnSp macro="">
      <xdr:nvCxnSpPr>
        <xdr:cNvPr id="26" name="25 Conector recto">
          <a:extLst>
            <a:ext uri="{FF2B5EF4-FFF2-40B4-BE49-F238E27FC236}">
              <a16:creationId xmlns:a16="http://schemas.microsoft.com/office/drawing/2014/main" id="{ECE173C7-D1C6-01AA-C6E6-24009CA1023A}"/>
            </a:ext>
          </a:extLst>
        </xdr:cNvPr>
        <xdr:cNvCxnSpPr/>
      </xdr:nvCxnSpPr>
      <xdr:spPr>
        <a:xfrm>
          <a:off x="1850407" y="56272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22</xdr:row>
      <xdr:rowOff>155596</xdr:rowOff>
    </xdr:from>
    <xdr:to>
      <xdr:col>2</xdr:col>
      <xdr:colOff>1137047</xdr:colOff>
      <xdr:row>22</xdr:row>
      <xdr:rowOff>333375</xdr:rowOff>
    </xdr:to>
    <xdr:cxnSp macro="">
      <xdr:nvCxnSpPr>
        <xdr:cNvPr id="27" name="26 Conector recto">
          <a:extLst>
            <a:ext uri="{FF2B5EF4-FFF2-40B4-BE49-F238E27FC236}">
              <a16:creationId xmlns:a16="http://schemas.microsoft.com/office/drawing/2014/main" id="{7AD4B0C4-70A7-5D88-2CD1-790C3AEC461A}"/>
            </a:ext>
          </a:extLst>
        </xdr:cNvPr>
        <xdr:cNvCxnSpPr/>
      </xdr:nvCxnSpPr>
      <xdr:spPr>
        <a:xfrm>
          <a:off x="2603713" y="56038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22</xdr:row>
      <xdr:rowOff>328111</xdr:rowOff>
    </xdr:from>
    <xdr:to>
      <xdr:col>2</xdr:col>
      <xdr:colOff>1141997</xdr:colOff>
      <xdr:row>22</xdr:row>
      <xdr:rowOff>337636</xdr:rowOff>
    </xdr:to>
    <xdr:cxnSp macro="">
      <xdr:nvCxnSpPr>
        <xdr:cNvPr id="28" name="27 Conector recto">
          <a:extLst>
            <a:ext uri="{FF2B5EF4-FFF2-40B4-BE49-F238E27FC236}">
              <a16:creationId xmlns:a16="http://schemas.microsoft.com/office/drawing/2014/main" id="{D762D998-59B2-448E-9FF5-DE7AEE870DEA}"/>
            </a:ext>
          </a:extLst>
        </xdr:cNvPr>
        <xdr:cNvCxnSpPr/>
      </xdr:nvCxnSpPr>
      <xdr:spPr>
        <a:xfrm flipV="1">
          <a:off x="1846847" y="57764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23</xdr:row>
      <xdr:rowOff>36406</xdr:rowOff>
    </xdr:from>
    <xdr:to>
      <xdr:col>2</xdr:col>
      <xdr:colOff>649294</xdr:colOff>
      <xdr:row>23</xdr:row>
      <xdr:rowOff>36406</xdr:rowOff>
    </xdr:to>
    <xdr:cxnSp macro="">
      <xdr:nvCxnSpPr>
        <xdr:cNvPr id="29" name="28 Conector recto">
          <a:extLst>
            <a:ext uri="{FF2B5EF4-FFF2-40B4-BE49-F238E27FC236}">
              <a16:creationId xmlns:a16="http://schemas.microsoft.com/office/drawing/2014/main" id="{CB2B51BD-BEAC-151F-28CB-34E4B1AE24D9}"/>
            </a:ext>
          </a:extLst>
        </xdr:cNvPr>
        <xdr:cNvCxnSpPr/>
      </xdr:nvCxnSpPr>
      <xdr:spPr>
        <a:xfrm flipV="1">
          <a:off x="1936144" y="59228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23</xdr:row>
      <xdr:rowOff>35719</xdr:rowOff>
    </xdr:from>
    <xdr:to>
      <xdr:col>2</xdr:col>
      <xdr:colOff>470297</xdr:colOff>
      <xdr:row>23</xdr:row>
      <xdr:rowOff>395719</xdr:rowOff>
    </xdr:to>
    <xdr:cxnSp macro="">
      <xdr:nvCxnSpPr>
        <xdr:cNvPr id="30" name="29 Conector recto">
          <a:extLst>
            <a:ext uri="{FF2B5EF4-FFF2-40B4-BE49-F238E27FC236}">
              <a16:creationId xmlns:a16="http://schemas.microsoft.com/office/drawing/2014/main" id="{16258CC8-2D18-658E-0F1B-38E2C8B345A3}"/>
            </a:ext>
          </a:extLst>
        </xdr:cNvPr>
        <xdr:cNvCxnSpPr/>
      </xdr:nvCxnSpPr>
      <xdr:spPr>
        <a:xfrm flipH="1">
          <a:off x="1933751" y="59221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23</xdr:row>
      <xdr:rowOff>391213</xdr:rowOff>
    </xdr:from>
    <xdr:to>
      <xdr:col>2</xdr:col>
      <xdr:colOff>646913</xdr:colOff>
      <xdr:row>23</xdr:row>
      <xdr:rowOff>391213</xdr:rowOff>
    </xdr:to>
    <xdr:cxnSp macro="">
      <xdr:nvCxnSpPr>
        <xdr:cNvPr id="31" name="30 Conector recto">
          <a:extLst>
            <a:ext uri="{FF2B5EF4-FFF2-40B4-BE49-F238E27FC236}">
              <a16:creationId xmlns:a16="http://schemas.microsoft.com/office/drawing/2014/main" id="{CFF45124-99C8-F7FC-FBF2-56D150E9347E}"/>
            </a:ext>
          </a:extLst>
        </xdr:cNvPr>
        <xdr:cNvCxnSpPr/>
      </xdr:nvCxnSpPr>
      <xdr:spPr>
        <a:xfrm flipV="1">
          <a:off x="1933763" y="62776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24</xdr:row>
      <xdr:rowOff>178993</xdr:rowOff>
    </xdr:from>
    <xdr:to>
      <xdr:col>2</xdr:col>
      <xdr:colOff>383557</xdr:colOff>
      <xdr:row>24</xdr:row>
      <xdr:rowOff>338809</xdr:rowOff>
    </xdr:to>
    <xdr:cxnSp macro="">
      <xdr:nvCxnSpPr>
        <xdr:cNvPr id="32" name="31 Conector recto">
          <a:extLst>
            <a:ext uri="{FF2B5EF4-FFF2-40B4-BE49-F238E27FC236}">
              <a16:creationId xmlns:a16="http://schemas.microsoft.com/office/drawing/2014/main" id="{E6D61BA4-EF4C-B7CD-5CB1-DA5D1903B8D6}"/>
            </a:ext>
          </a:extLst>
        </xdr:cNvPr>
        <xdr:cNvCxnSpPr/>
      </xdr:nvCxnSpPr>
      <xdr:spPr>
        <a:xfrm>
          <a:off x="1850407" y="65035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24</xdr:row>
      <xdr:rowOff>155596</xdr:rowOff>
    </xdr:from>
    <xdr:to>
      <xdr:col>2</xdr:col>
      <xdr:colOff>1137047</xdr:colOff>
      <xdr:row>24</xdr:row>
      <xdr:rowOff>333375</xdr:rowOff>
    </xdr:to>
    <xdr:cxnSp macro="">
      <xdr:nvCxnSpPr>
        <xdr:cNvPr id="33" name="32 Conector recto">
          <a:extLst>
            <a:ext uri="{FF2B5EF4-FFF2-40B4-BE49-F238E27FC236}">
              <a16:creationId xmlns:a16="http://schemas.microsoft.com/office/drawing/2014/main" id="{0CC24125-AEE7-797F-84BB-4EFE92A1D02C}"/>
            </a:ext>
          </a:extLst>
        </xdr:cNvPr>
        <xdr:cNvCxnSpPr/>
      </xdr:nvCxnSpPr>
      <xdr:spPr>
        <a:xfrm>
          <a:off x="2603713" y="64801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24</xdr:row>
      <xdr:rowOff>328111</xdr:rowOff>
    </xdr:from>
    <xdr:to>
      <xdr:col>2</xdr:col>
      <xdr:colOff>1141997</xdr:colOff>
      <xdr:row>24</xdr:row>
      <xdr:rowOff>337636</xdr:rowOff>
    </xdr:to>
    <xdr:cxnSp macro="">
      <xdr:nvCxnSpPr>
        <xdr:cNvPr id="34" name="33 Conector recto">
          <a:extLst>
            <a:ext uri="{FF2B5EF4-FFF2-40B4-BE49-F238E27FC236}">
              <a16:creationId xmlns:a16="http://schemas.microsoft.com/office/drawing/2014/main" id="{1DC2E98B-C4B8-5D22-7087-3C380473281B}"/>
            </a:ext>
          </a:extLst>
        </xdr:cNvPr>
        <xdr:cNvCxnSpPr/>
      </xdr:nvCxnSpPr>
      <xdr:spPr>
        <a:xfrm flipV="1">
          <a:off x="1846847" y="66527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25</xdr:row>
      <xdr:rowOff>36406</xdr:rowOff>
    </xdr:from>
    <xdr:to>
      <xdr:col>2</xdr:col>
      <xdr:colOff>649294</xdr:colOff>
      <xdr:row>25</xdr:row>
      <xdr:rowOff>36406</xdr:rowOff>
    </xdr:to>
    <xdr:cxnSp macro="">
      <xdr:nvCxnSpPr>
        <xdr:cNvPr id="35" name="34 Conector recto">
          <a:extLst>
            <a:ext uri="{FF2B5EF4-FFF2-40B4-BE49-F238E27FC236}">
              <a16:creationId xmlns:a16="http://schemas.microsoft.com/office/drawing/2014/main" id="{1E9C52E3-0580-A306-5FD1-79A8C35CF7C6}"/>
            </a:ext>
          </a:extLst>
        </xdr:cNvPr>
        <xdr:cNvCxnSpPr/>
      </xdr:nvCxnSpPr>
      <xdr:spPr>
        <a:xfrm flipV="1">
          <a:off x="1936144" y="67991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25</xdr:row>
      <xdr:rowOff>35719</xdr:rowOff>
    </xdr:from>
    <xdr:to>
      <xdr:col>2</xdr:col>
      <xdr:colOff>470297</xdr:colOff>
      <xdr:row>25</xdr:row>
      <xdr:rowOff>395719</xdr:rowOff>
    </xdr:to>
    <xdr:cxnSp macro="">
      <xdr:nvCxnSpPr>
        <xdr:cNvPr id="36" name="35 Conector recto">
          <a:extLst>
            <a:ext uri="{FF2B5EF4-FFF2-40B4-BE49-F238E27FC236}">
              <a16:creationId xmlns:a16="http://schemas.microsoft.com/office/drawing/2014/main" id="{3F9B50BE-9B8D-F62F-57F4-6A0B0A7D9EE8}"/>
            </a:ext>
          </a:extLst>
        </xdr:cNvPr>
        <xdr:cNvCxnSpPr/>
      </xdr:nvCxnSpPr>
      <xdr:spPr>
        <a:xfrm flipH="1">
          <a:off x="1933751" y="67984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25</xdr:row>
      <xdr:rowOff>391213</xdr:rowOff>
    </xdr:from>
    <xdr:to>
      <xdr:col>2</xdr:col>
      <xdr:colOff>646913</xdr:colOff>
      <xdr:row>25</xdr:row>
      <xdr:rowOff>391213</xdr:rowOff>
    </xdr:to>
    <xdr:cxnSp macro="">
      <xdr:nvCxnSpPr>
        <xdr:cNvPr id="37" name="36 Conector recto">
          <a:extLst>
            <a:ext uri="{FF2B5EF4-FFF2-40B4-BE49-F238E27FC236}">
              <a16:creationId xmlns:a16="http://schemas.microsoft.com/office/drawing/2014/main" id="{088861E6-3C61-F7AB-F4B0-C099C2A42909}"/>
            </a:ext>
          </a:extLst>
        </xdr:cNvPr>
        <xdr:cNvCxnSpPr/>
      </xdr:nvCxnSpPr>
      <xdr:spPr>
        <a:xfrm flipV="1">
          <a:off x="1933763" y="71539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26</xdr:row>
      <xdr:rowOff>178993</xdr:rowOff>
    </xdr:from>
    <xdr:to>
      <xdr:col>2</xdr:col>
      <xdr:colOff>383557</xdr:colOff>
      <xdr:row>26</xdr:row>
      <xdr:rowOff>338809</xdr:rowOff>
    </xdr:to>
    <xdr:cxnSp macro="">
      <xdr:nvCxnSpPr>
        <xdr:cNvPr id="38" name="37 Conector recto">
          <a:extLst>
            <a:ext uri="{FF2B5EF4-FFF2-40B4-BE49-F238E27FC236}">
              <a16:creationId xmlns:a16="http://schemas.microsoft.com/office/drawing/2014/main" id="{534D209D-BF18-282B-AC3D-BC39FA964353}"/>
            </a:ext>
          </a:extLst>
        </xdr:cNvPr>
        <xdr:cNvCxnSpPr/>
      </xdr:nvCxnSpPr>
      <xdr:spPr>
        <a:xfrm>
          <a:off x="1850407" y="73798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26</xdr:row>
      <xdr:rowOff>155596</xdr:rowOff>
    </xdr:from>
    <xdr:to>
      <xdr:col>2</xdr:col>
      <xdr:colOff>1137047</xdr:colOff>
      <xdr:row>26</xdr:row>
      <xdr:rowOff>333375</xdr:rowOff>
    </xdr:to>
    <xdr:cxnSp macro="">
      <xdr:nvCxnSpPr>
        <xdr:cNvPr id="39" name="38 Conector recto">
          <a:extLst>
            <a:ext uri="{FF2B5EF4-FFF2-40B4-BE49-F238E27FC236}">
              <a16:creationId xmlns:a16="http://schemas.microsoft.com/office/drawing/2014/main" id="{34816E97-D0CB-3A36-695C-5FE0A2588668}"/>
            </a:ext>
          </a:extLst>
        </xdr:cNvPr>
        <xdr:cNvCxnSpPr/>
      </xdr:nvCxnSpPr>
      <xdr:spPr>
        <a:xfrm>
          <a:off x="2603713" y="73564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26</xdr:row>
      <xdr:rowOff>328111</xdr:rowOff>
    </xdr:from>
    <xdr:to>
      <xdr:col>2</xdr:col>
      <xdr:colOff>1141997</xdr:colOff>
      <xdr:row>26</xdr:row>
      <xdr:rowOff>337636</xdr:rowOff>
    </xdr:to>
    <xdr:cxnSp macro="">
      <xdr:nvCxnSpPr>
        <xdr:cNvPr id="40" name="39 Conector recto">
          <a:extLst>
            <a:ext uri="{FF2B5EF4-FFF2-40B4-BE49-F238E27FC236}">
              <a16:creationId xmlns:a16="http://schemas.microsoft.com/office/drawing/2014/main" id="{E5C3E9DD-115A-A98B-362A-A7FA1A0C21CE}"/>
            </a:ext>
          </a:extLst>
        </xdr:cNvPr>
        <xdr:cNvCxnSpPr/>
      </xdr:nvCxnSpPr>
      <xdr:spPr>
        <a:xfrm flipV="1">
          <a:off x="1846847" y="75290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27</xdr:row>
      <xdr:rowOff>36406</xdr:rowOff>
    </xdr:from>
    <xdr:to>
      <xdr:col>2</xdr:col>
      <xdr:colOff>649294</xdr:colOff>
      <xdr:row>27</xdr:row>
      <xdr:rowOff>36406</xdr:rowOff>
    </xdr:to>
    <xdr:cxnSp macro="">
      <xdr:nvCxnSpPr>
        <xdr:cNvPr id="41" name="40 Conector recto">
          <a:extLst>
            <a:ext uri="{FF2B5EF4-FFF2-40B4-BE49-F238E27FC236}">
              <a16:creationId xmlns:a16="http://schemas.microsoft.com/office/drawing/2014/main" id="{BE15EB5A-2A42-4F1B-F931-8931166FE04A}"/>
            </a:ext>
          </a:extLst>
        </xdr:cNvPr>
        <xdr:cNvCxnSpPr/>
      </xdr:nvCxnSpPr>
      <xdr:spPr>
        <a:xfrm flipV="1">
          <a:off x="1936144" y="76754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27</xdr:row>
      <xdr:rowOff>35719</xdr:rowOff>
    </xdr:from>
    <xdr:to>
      <xdr:col>2</xdr:col>
      <xdr:colOff>470297</xdr:colOff>
      <xdr:row>27</xdr:row>
      <xdr:rowOff>395719</xdr:rowOff>
    </xdr:to>
    <xdr:cxnSp macro="">
      <xdr:nvCxnSpPr>
        <xdr:cNvPr id="42" name="41 Conector recto">
          <a:extLst>
            <a:ext uri="{FF2B5EF4-FFF2-40B4-BE49-F238E27FC236}">
              <a16:creationId xmlns:a16="http://schemas.microsoft.com/office/drawing/2014/main" id="{0B608877-BD44-290A-1208-8A90F36B93F9}"/>
            </a:ext>
          </a:extLst>
        </xdr:cNvPr>
        <xdr:cNvCxnSpPr/>
      </xdr:nvCxnSpPr>
      <xdr:spPr>
        <a:xfrm flipH="1">
          <a:off x="1933751" y="76747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27</xdr:row>
      <xdr:rowOff>391213</xdr:rowOff>
    </xdr:from>
    <xdr:to>
      <xdr:col>2</xdr:col>
      <xdr:colOff>646913</xdr:colOff>
      <xdr:row>27</xdr:row>
      <xdr:rowOff>391213</xdr:rowOff>
    </xdr:to>
    <xdr:cxnSp macro="">
      <xdr:nvCxnSpPr>
        <xdr:cNvPr id="43" name="42 Conector recto">
          <a:extLst>
            <a:ext uri="{FF2B5EF4-FFF2-40B4-BE49-F238E27FC236}">
              <a16:creationId xmlns:a16="http://schemas.microsoft.com/office/drawing/2014/main" id="{9799F2D7-A1C0-7BCF-C906-656EFD545C99}"/>
            </a:ext>
          </a:extLst>
        </xdr:cNvPr>
        <xdr:cNvCxnSpPr/>
      </xdr:nvCxnSpPr>
      <xdr:spPr>
        <a:xfrm flipV="1">
          <a:off x="1933763" y="80302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28</xdr:row>
      <xdr:rowOff>36406</xdr:rowOff>
    </xdr:from>
    <xdr:to>
      <xdr:col>2</xdr:col>
      <xdr:colOff>649294</xdr:colOff>
      <xdr:row>28</xdr:row>
      <xdr:rowOff>36406</xdr:rowOff>
    </xdr:to>
    <xdr:cxnSp macro="">
      <xdr:nvCxnSpPr>
        <xdr:cNvPr id="44" name="43 Conector recto">
          <a:extLst>
            <a:ext uri="{FF2B5EF4-FFF2-40B4-BE49-F238E27FC236}">
              <a16:creationId xmlns:a16="http://schemas.microsoft.com/office/drawing/2014/main" id="{38789312-7B95-3FD6-E348-BFAB32AB0603}"/>
            </a:ext>
          </a:extLst>
        </xdr:cNvPr>
        <xdr:cNvCxnSpPr/>
      </xdr:nvCxnSpPr>
      <xdr:spPr>
        <a:xfrm flipV="1">
          <a:off x="1936144" y="811360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28</xdr:row>
      <xdr:rowOff>35719</xdr:rowOff>
    </xdr:from>
    <xdr:to>
      <xdr:col>2</xdr:col>
      <xdr:colOff>470297</xdr:colOff>
      <xdr:row>28</xdr:row>
      <xdr:rowOff>395719</xdr:rowOff>
    </xdr:to>
    <xdr:cxnSp macro="">
      <xdr:nvCxnSpPr>
        <xdr:cNvPr id="45" name="44 Conector recto">
          <a:extLst>
            <a:ext uri="{FF2B5EF4-FFF2-40B4-BE49-F238E27FC236}">
              <a16:creationId xmlns:a16="http://schemas.microsoft.com/office/drawing/2014/main" id="{8696DD9B-4030-D344-C3EE-F1F9F51C4DA3}"/>
            </a:ext>
          </a:extLst>
        </xdr:cNvPr>
        <xdr:cNvCxnSpPr/>
      </xdr:nvCxnSpPr>
      <xdr:spPr>
        <a:xfrm flipH="1">
          <a:off x="1933751" y="811291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28</xdr:row>
      <xdr:rowOff>391213</xdr:rowOff>
    </xdr:from>
    <xdr:to>
      <xdr:col>2</xdr:col>
      <xdr:colOff>646913</xdr:colOff>
      <xdr:row>28</xdr:row>
      <xdr:rowOff>391213</xdr:rowOff>
    </xdr:to>
    <xdr:cxnSp macro="">
      <xdr:nvCxnSpPr>
        <xdr:cNvPr id="46" name="45 Conector recto">
          <a:extLst>
            <a:ext uri="{FF2B5EF4-FFF2-40B4-BE49-F238E27FC236}">
              <a16:creationId xmlns:a16="http://schemas.microsoft.com/office/drawing/2014/main" id="{4D59A313-8450-A1F9-0271-4E1B0BE24776}"/>
            </a:ext>
          </a:extLst>
        </xdr:cNvPr>
        <xdr:cNvCxnSpPr/>
      </xdr:nvCxnSpPr>
      <xdr:spPr>
        <a:xfrm flipV="1">
          <a:off x="1933763" y="846841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29</xdr:row>
      <xdr:rowOff>36406</xdr:rowOff>
    </xdr:from>
    <xdr:to>
      <xdr:col>2</xdr:col>
      <xdr:colOff>649294</xdr:colOff>
      <xdr:row>29</xdr:row>
      <xdr:rowOff>36406</xdr:rowOff>
    </xdr:to>
    <xdr:cxnSp macro="">
      <xdr:nvCxnSpPr>
        <xdr:cNvPr id="47" name="46 Conector recto">
          <a:extLst>
            <a:ext uri="{FF2B5EF4-FFF2-40B4-BE49-F238E27FC236}">
              <a16:creationId xmlns:a16="http://schemas.microsoft.com/office/drawing/2014/main" id="{3DC0B04C-E184-BBB5-96EB-F37F575B7F28}"/>
            </a:ext>
          </a:extLst>
        </xdr:cNvPr>
        <xdr:cNvCxnSpPr/>
      </xdr:nvCxnSpPr>
      <xdr:spPr>
        <a:xfrm flipV="1">
          <a:off x="1936144" y="85517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29</xdr:row>
      <xdr:rowOff>35719</xdr:rowOff>
    </xdr:from>
    <xdr:to>
      <xdr:col>2</xdr:col>
      <xdr:colOff>470297</xdr:colOff>
      <xdr:row>29</xdr:row>
      <xdr:rowOff>395719</xdr:rowOff>
    </xdr:to>
    <xdr:cxnSp macro="">
      <xdr:nvCxnSpPr>
        <xdr:cNvPr id="48" name="47 Conector recto">
          <a:extLst>
            <a:ext uri="{FF2B5EF4-FFF2-40B4-BE49-F238E27FC236}">
              <a16:creationId xmlns:a16="http://schemas.microsoft.com/office/drawing/2014/main" id="{0EE4E65D-9191-2192-AE35-C8893F5CD3B7}"/>
            </a:ext>
          </a:extLst>
        </xdr:cNvPr>
        <xdr:cNvCxnSpPr/>
      </xdr:nvCxnSpPr>
      <xdr:spPr>
        <a:xfrm flipH="1">
          <a:off x="1933751" y="85510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29</xdr:row>
      <xdr:rowOff>391213</xdr:rowOff>
    </xdr:from>
    <xdr:to>
      <xdr:col>2</xdr:col>
      <xdr:colOff>646913</xdr:colOff>
      <xdr:row>29</xdr:row>
      <xdr:rowOff>391213</xdr:rowOff>
    </xdr:to>
    <xdr:cxnSp macro="">
      <xdr:nvCxnSpPr>
        <xdr:cNvPr id="49" name="48 Conector recto">
          <a:extLst>
            <a:ext uri="{FF2B5EF4-FFF2-40B4-BE49-F238E27FC236}">
              <a16:creationId xmlns:a16="http://schemas.microsoft.com/office/drawing/2014/main" id="{F1590028-8779-92ED-CC71-E96AF49C2C5F}"/>
            </a:ext>
          </a:extLst>
        </xdr:cNvPr>
        <xdr:cNvCxnSpPr/>
      </xdr:nvCxnSpPr>
      <xdr:spPr>
        <a:xfrm flipV="1">
          <a:off x="1933763" y="89065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30</xdr:row>
      <xdr:rowOff>36406</xdr:rowOff>
    </xdr:from>
    <xdr:to>
      <xdr:col>2</xdr:col>
      <xdr:colOff>649294</xdr:colOff>
      <xdr:row>30</xdr:row>
      <xdr:rowOff>36406</xdr:rowOff>
    </xdr:to>
    <xdr:cxnSp macro="">
      <xdr:nvCxnSpPr>
        <xdr:cNvPr id="50" name="49 Conector recto">
          <a:extLst>
            <a:ext uri="{FF2B5EF4-FFF2-40B4-BE49-F238E27FC236}">
              <a16:creationId xmlns:a16="http://schemas.microsoft.com/office/drawing/2014/main" id="{3A0138C8-2BA1-E826-A128-4C9F8D542A76}"/>
            </a:ext>
          </a:extLst>
        </xdr:cNvPr>
        <xdr:cNvCxnSpPr/>
      </xdr:nvCxnSpPr>
      <xdr:spPr>
        <a:xfrm flipV="1">
          <a:off x="1936144" y="898990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30</xdr:row>
      <xdr:rowOff>35719</xdr:rowOff>
    </xdr:from>
    <xdr:to>
      <xdr:col>2</xdr:col>
      <xdr:colOff>470297</xdr:colOff>
      <xdr:row>30</xdr:row>
      <xdr:rowOff>395719</xdr:rowOff>
    </xdr:to>
    <xdr:cxnSp macro="">
      <xdr:nvCxnSpPr>
        <xdr:cNvPr id="51" name="50 Conector recto">
          <a:extLst>
            <a:ext uri="{FF2B5EF4-FFF2-40B4-BE49-F238E27FC236}">
              <a16:creationId xmlns:a16="http://schemas.microsoft.com/office/drawing/2014/main" id="{F31322DB-4B4C-24D6-7E87-B2B140BA8832}"/>
            </a:ext>
          </a:extLst>
        </xdr:cNvPr>
        <xdr:cNvCxnSpPr/>
      </xdr:nvCxnSpPr>
      <xdr:spPr>
        <a:xfrm flipH="1">
          <a:off x="1933751" y="898921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30</xdr:row>
      <xdr:rowOff>391213</xdr:rowOff>
    </xdr:from>
    <xdr:to>
      <xdr:col>2</xdr:col>
      <xdr:colOff>646913</xdr:colOff>
      <xdr:row>30</xdr:row>
      <xdr:rowOff>391213</xdr:rowOff>
    </xdr:to>
    <xdr:cxnSp macro="">
      <xdr:nvCxnSpPr>
        <xdr:cNvPr id="52" name="51 Conector recto">
          <a:extLst>
            <a:ext uri="{FF2B5EF4-FFF2-40B4-BE49-F238E27FC236}">
              <a16:creationId xmlns:a16="http://schemas.microsoft.com/office/drawing/2014/main" id="{7A8A14CC-7B8A-819B-4019-073126DFB06A}"/>
            </a:ext>
          </a:extLst>
        </xdr:cNvPr>
        <xdr:cNvCxnSpPr/>
      </xdr:nvCxnSpPr>
      <xdr:spPr>
        <a:xfrm flipV="1">
          <a:off x="1933763" y="934471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469294</xdr:colOff>
      <xdr:row>31</xdr:row>
      <xdr:rowOff>36406</xdr:rowOff>
    </xdr:from>
    <xdr:to>
      <xdr:col>2</xdr:col>
      <xdr:colOff>649294</xdr:colOff>
      <xdr:row>31</xdr:row>
      <xdr:rowOff>36406</xdr:rowOff>
    </xdr:to>
    <xdr:cxnSp macro="">
      <xdr:nvCxnSpPr>
        <xdr:cNvPr id="53" name="52 Conector recto">
          <a:extLst>
            <a:ext uri="{FF2B5EF4-FFF2-40B4-BE49-F238E27FC236}">
              <a16:creationId xmlns:a16="http://schemas.microsoft.com/office/drawing/2014/main" id="{3B8D2897-A9E6-81EB-0F8D-E58577AD0B13}"/>
            </a:ext>
          </a:extLst>
        </xdr:cNvPr>
        <xdr:cNvCxnSpPr/>
      </xdr:nvCxnSpPr>
      <xdr:spPr>
        <a:xfrm flipV="1">
          <a:off x="1936144" y="9428056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31</xdr:row>
      <xdr:rowOff>35719</xdr:rowOff>
    </xdr:from>
    <xdr:to>
      <xdr:col>2</xdr:col>
      <xdr:colOff>470297</xdr:colOff>
      <xdr:row>31</xdr:row>
      <xdr:rowOff>395719</xdr:rowOff>
    </xdr:to>
    <xdr:cxnSp macro="">
      <xdr:nvCxnSpPr>
        <xdr:cNvPr id="54" name="53 Conector recto">
          <a:extLst>
            <a:ext uri="{FF2B5EF4-FFF2-40B4-BE49-F238E27FC236}">
              <a16:creationId xmlns:a16="http://schemas.microsoft.com/office/drawing/2014/main" id="{785114D1-4D17-C617-51AF-88035BDFC3D4}"/>
            </a:ext>
          </a:extLst>
        </xdr:cNvPr>
        <xdr:cNvCxnSpPr/>
      </xdr:nvCxnSpPr>
      <xdr:spPr>
        <a:xfrm flipH="1">
          <a:off x="1933751" y="9427369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31</xdr:row>
      <xdr:rowOff>391213</xdr:rowOff>
    </xdr:from>
    <xdr:to>
      <xdr:col>2</xdr:col>
      <xdr:colOff>646913</xdr:colOff>
      <xdr:row>31</xdr:row>
      <xdr:rowOff>391213</xdr:rowOff>
    </xdr:to>
    <xdr:cxnSp macro="">
      <xdr:nvCxnSpPr>
        <xdr:cNvPr id="55" name="54 Conector recto">
          <a:extLst>
            <a:ext uri="{FF2B5EF4-FFF2-40B4-BE49-F238E27FC236}">
              <a16:creationId xmlns:a16="http://schemas.microsoft.com/office/drawing/2014/main" id="{B27C12BD-998B-FF84-7D71-0786A1EEFF40}"/>
            </a:ext>
          </a:extLst>
        </xdr:cNvPr>
        <xdr:cNvCxnSpPr/>
      </xdr:nvCxnSpPr>
      <xdr:spPr>
        <a:xfrm flipV="1">
          <a:off x="1933763" y="9782863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383557</xdr:colOff>
      <xdr:row>32</xdr:row>
      <xdr:rowOff>178993</xdr:rowOff>
    </xdr:from>
    <xdr:to>
      <xdr:col>2</xdr:col>
      <xdr:colOff>383557</xdr:colOff>
      <xdr:row>32</xdr:row>
      <xdr:rowOff>338809</xdr:rowOff>
    </xdr:to>
    <xdr:cxnSp macro="">
      <xdr:nvCxnSpPr>
        <xdr:cNvPr id="56" name="55 Conector recto">
          <a:extLst>
            <a:ext uri="{FF2B5EF4-FFF2-40B4-BE49-F238E27FC236}">
              <a16:creationId xmlns:a16="http://schemas.microsoft.com/office/drawing/2014/main" id="{4BAF3F33-38E1-12C0-AC20-E642059F314E}"/>
            </a:ext>
          </a:extLst>
        </xdr:cNvPr>
        <xdr:cNvCxnSpPr/>
      </xdr:nvCxnSpPr>
      <xdr:spPr>
        <a:xfrm>
          <a:off x="1850407" y="10008793"/>
          <a:ext cx="0" cy="1598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1136863</xdr:colOff>
      <xdr:row>32</xdr:row>
      <xdr:rowOff>155596</xdr:rowOff>
    </xdr:from>
    <xdr:to>
      <xdr:col>2</xdr:col>
      <xdr:colOff>1137047</xdr:colOff>
      <xdr:row>32</xdr:row>
      <xdr:rowOff>333375</xdr:rowOff>
    </xdr:to>
    <xdr:cxnSp macro="">
      <xdr:nvCxnSpPr>
        <xdr:cNvPr id="57" name="56 Conector recto">
          <a:extLst>
            <a:ext uri="{FF2B5EF4-FFF2-40B4-BE49-F238E27FC236}">
              <a16:creationId xmlns:a16="http://schemas.microsoft.com/office/drawing/2014/main" id="{6BAF39D9-53A5-7E6E-0F2B-02EB489DA6C3}"/>
            </a:ext>
          </a:extLst>
        </xdr:cNvPr>
        <xdr:cNvCxnSpPr/>
      </xdr:nvCxnSpPr>
      <xdr:spPr>
        <a:xfrm>
          <a:off x="2603713" y="9985396"/>
          <a:ext cx="184" cy="17777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379997</xdr:colOff>
      <xdr:row>32</xdr:row>
      <xdr:rowOff>328111</xdr:rowOff>
    </xdr:from>
    <xdr:to>
      <xdr:col>2</xdr:col>
      <xdr:colOff>1141997</xdr:colOff>
      <xdr:row>32</xdr:row>
      <xdr:rowOff>337636</xdr:rowOff>
    </xdr:to>
    <xdr:cxnSp macro="">
      <xdr:nvCxnSpPr>
        <xdr:cNvPr id="58" name="57 Conector recto">
          <a:extLst>
            <a:ext uri="{FF2B5EF4-FFF2-40B4-BE49-F238E27FC236}">
              <a16:creationId xmlns:a16="http://schemas.microsoft.com/office/drawing/2014/main" id="{5A16562E-01BE-C32E-0DBF-CDAAE2FF3B0D}"/>
            </a:ext>
          </a:extLst>
        </xdr:cNvPr>
        <xdr:cNvCxnSpPr/>
      </xdr:nvCxnSpPr>
      <xdr:spPr>
        <a:xfrm flipV="1">
          <a:off x="1846847" y="10157911"/>
          <a:ext cx="7620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466901</xdr:colOff>
      <xdr:row>14</xdr:row>
      <xdr:rowOff>35719</xdr:rowOff>
    </xdr:from>
    <xdr:to>
      <xdr:col>2</xdr:col>
      <xdr:colOff>470297</xdr:colOff>
      <xdr:row>14</xdr:row>
      <xdr:rowOff>395719</xdr:rowOff>
    </xdr:to>
    <xdr:cxnSp macro="">
      <xdr:nvCxnSpPr>
        <xdr:cNvPr id="69" name="68 Conector recto">
          <a:extLst>
            <a:ext uri="{FF2B5EF4-FFF2-40B4-BE49-F238E27FC236}">
              <a16:creationId xmlns:a16="http://schemas.microsoft.com/office/drawing/2014/main" id="{793CC62F-56E4-DE05-4D08-F0464870171A}"/>
            </a:ext>
          </a:extLst>
        </xdr:cNvPr>
        <xdr:cNvCxnSpPr/>
      </xdr:nvCxnSpPr>
      <xdr:spPr>
        <a:xfrm flipH="1">
          <a:off x="1934529" y="2455847"/>
          <a:ext cx="3396" cy="360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466913</xdr:colOff>
      <xdr:row>14</xdr:row>
      <xdr:rowOff>391213</xdr:rowOff>
    </xdr:from>
    <xdr:to>
      <xdr:col>2</xdr:col>
      <xdr:colOff>646913</xdr:colOff>
      <xdr:row>14</xdr:row>
      <xdr:rowOff>391213</xdr:rowOff>
    </xdr:to>
    <xdr:cxnSp macro="">
      <xdr:nvCxnSpPr>
        <xdr:cNvPr id="70" name="69 Conector recto">
          <a:extLst>
            <a:ext uri="{FF2B5EF4-FFF2-40B4-BE49-F238E27FC236}">
              <a16:creationId xmlns:a16="http://schemas.microsoft.com/office/drawing/2014/main" id="{5B69CFF5-EE4E-C2E8-F0C9-4700524D855E}"/>
            </a:ext>
          </a:extLst>
        </xdr:cNvPr>
        <xdr:cNvCxnSpPr/>
      </xdr:nvCxnSpPr>
      <xdr:spPr>
        <a:xfrm flipV="1">
          <a:off x="1934541" y="2811341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470485</xdr:colOff>
      <xdr:row>14</xdr:row>
      <xdr:rowOff>37597</xdr:rowOff>
    </xdr:from>
    <xdr:to>
      <xdr:col>2</xdr:col>
      <xdr:colOff>650485</xdr:colOff>
      <xdr:row>14</xdr:row>
      <xdr:rowOff>37597</xdr:rowOff>
    </xdr:to>
    <xdr:cxnSp macro="">
      <xdr:nvCxnSpPr>
        <xdr:cNvPr id="76" name="75 Conector recto">
          <a:extLst>
            <a:ext uri="{FF2B5EF4-FFF2-40B4-BE49-F238E27FC236}">
              <a16:creationId xmlns:a16="http://schemas.microsoft.com/office/drawing/2014/main" id="{F815CACF-21AE-167A-9F4D-516CB42BF3C1}"/>
            </a:ext>
          </a:extLst>
        </xdr:cNvPr>
        <xdr:cNvCxnSpPr/>
      </xdr:nvCxnSpPr>
      <xdr:spPr>
        <a:xfrm flipV="1">
          <a:off x="1938923" y="1962441"/>
          <a:ext cx="18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F7888-4584-4BCB-BF25-965891789F4C}">
  <dimension ref="B2:P37"/>
  <sheetViews>
    <sheetView showZeros="0" tabSelected="1" topLeftCell="A7" zoomScale="96" zoomScaleNormal="96" workbookViewId="0">
      <selection activeCell="S20" sqref="S20"/>
    </sheetView>
  </sheetViews>
  <sheetFormatPr defaultRowHeight="15"/>
  <cols>
    <col min="1" max="1" width="11.42578125" customWidth="1"/>
    <col min="2" max="2" width="10.5703125" customWidth="1"/>
    <col min="3" max="3" width="20.85546875" customWidth="1"/>
    <col min="4" max="4" width="5.7109375" customWidth="1"/>
    <col min="5" max="5" width="10.7109375" customWidth="1"/>
    <col min="6" max="6" width="10.5703125" customWidth="1"/>
    <col min="7" max="7" width="7.85546875" customWidth="1"/>
    <col min="8" max="8" width="6.7109375" customWidth="1"/>
    <col min="9" max="9" width="8.5703125" customWidth="1"/>
    <col min="10" max="13" width="6.7109375" customWidth="1"/>
    <col min="14" max="15" width="11.42578125" customWidth="1"/>
    <col min="16" max="17" width="14" customWidth="1"/>
    <col min="18" max="256" width="11.42578125" customWidth="1"/>
  </cols>
  <sheetData>
    <row r="2" spans="2:15">
      <c r="B2" s="46" t="s">
        <v>0</v>
      </c>
    </row>
    <row r="3" spans="2:15">
      <c r="B3" s="46" t="s">
        <v>1</v>
      </c>
    </row>
    <row r="4" spans="2:15">
      <c r="B4" s="46" t="s">
        <v>2</v>
      </c>
    </row>
    <row r="5" spans="2:15">
      <c r="B5" s="46" t="s">
        <v>3</v>
      </c>
    </row>
    <row r="8" spans="2:15">
      <c r="B8" s="48" t="s">
        <v>4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O8" s="40"/>
    </row>
    <row r="9" spans="2:15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O9" s="40"/>
    </row>
    <row r="10" spans="2:15">
      <c r="B10" t="s">
        <v>5</v>
      </c>
      <c r="C10" t="s">
        <v>6</v>
      </c>
    </row>
    <row r="11" spans="2:15" ht="15.75" thickBot="1"/>
    <row r="12" spans="2:15" ht="15.75" thickBot="1">
      <c r="B12" s="2"/>
      <c r="C12" s="49" t="s">
        <v>7</v>
      </c>
      <c r="D12" s="5"/>
      <c r="E12" s="6" t="s">
        <v>8</v>
      </c>
      <c r="F12" s="6" t="s">
        <v>8</v>
      </c>
      <c r="G12" s="6" t="s">
        <v>9</v>
      </c>
      <c r="H12" s="52" t="s">
        <v>10</v>
      </c>
      <c r="I12" s="53"/>
      <c r="J12" s="53"/>
      <c r="K12" s="53"/>
      <c r="L12" s="53"/>
      <c r="M12" s="54"/>
    </row>
    <row r="13" spans="2:15">
      <c r="B13" s="3" t="s">
        <v>11</v>
      </c>
      <c r="C13" s="50"/>
      <c r="D13" s="7" t="s">
        <v>12</v>
      </c>
      <c r="E13" s="3" t="s">
        <v>13</v>
      </c>
      <c r="F13" s="3" t="s">
        <v>14</v>
      </c>
      <c r="G13" s="3" t="s">
        <v>15</v>
      </c>
      <c r="H13" s="55" t="s">
        <v>16</v>
      </c>
      <c r="I13" s="55" t="s">
        <v>17</v>
      </c>
      <c r="J13" s="24" t="s">
        <v>18</v>
      </c>
      <c r="K13" s="24" t="s">
        <v>19</v>
      </c>
      <c r="L13" s="24" t="s">
        <v>20</v>
      </c>
      <c r="M13" s="24" t="s">
        <v>21</v>
      </c>
    </row>
    <row r="14" spans="2:15" ht="15.75" thickBot="1">
      <c r="B14" s="4"/>
      <c r="C14" s="51"/>
      <c r="D14" s="4"/>
      <c r="E14" s="8" t="s">
        <v>22</v>
      </c>
      <c r="F14" s="8" t="s">
        <v>11</v>
      </c>
      <c r="G14" s="8" t="s">
        <v>23</v>
      </c>
      <c r="H14" s="25" t="s">
        <v>24</v>
      </c>
      <c r="I14" s="25" t="s">
        <v>24</v>
      </c>
      <c r="J14" s="25" t="s">
        <v>24</v>
      </c>
      <c r="K14" s="25" t="s">
        <v>24</v>
      </c>
      <c r="L14" s="25" t="s">
        <v>24</v>
      </c>
      <c r="M14" s="25" t="s">
        <v>24</v>
      </c>
      <c r="O14" s="42"/>
    </row>
    <row r="15" spans="2:15" ht="35.1" customHeight="1">
      <c r="B15" s="6" t="s">
        <v>25</v>
      </c>
      <c r="C15" s="33">
        <v>1</v>
      </c>
      <c r="D15" s="37" t="s">
        <v>20</v>
      </c>
      <c r="E15" s="6">
        <v>1</v>
      </c>
      <c r="F15" s="6">
        <v>3</v>
      </c>
      <c r="G15" s="38">
        <f>16.4/2</f>
        <v>8.1999999999999993</v>
      </c>
      <c r="H15" s="26">
        <f>IF(+$D15=H$13,+$E15*$F15*$G15,0)</f>
        <v>0</v>
      </c>
      <c r="I15" s="26">
        <f>IF(+$D15=I$13,+$E15*$F15*$G15,0)</f>
        <v>0</v>
      </c>
      <c r="J15" s="26">
        <f>IF(+$D15=J$13,+$E15*$F15*$G15,0)</f>
        <v>0</v>
      </c>
      <c r="K15" s="26">
        <f>IF(+$D15=K$13,+$E15*$F15*$G15,0)</f>
        <v>0</v>
      </c>
      <c r="L15" s="26">
        <f>IF(+$D15=L$13,+$E15*$F15*$G15,0)</f>
        <v>24.599999999999998</v>
      </c>
      <c r="M15" s="26">
        <f>IF(+$D15=M$13,+$E15*$F15*$G15,0)</f>
        <v>0</v>
      </c>
      <c r="O15" s="45"/>
    </row>
    <row r="16" spans="2:15" ht="35.1" customHeight="1">
      <c r="B16" s="9"/>
      <c r="C16" s="10">
        <v>2</v>
      </c>
      <c r="D16" s="36" t="s">
        <v>18</v>
      </c>
      <c r="E16" s="10">
        <v>1</v>
      </c>
      <c r="F16" s="10">
        <v>3</v>
      </c>
      <c r="G16" s="43">
        <f>7.07/2</f>
        <v>3.5350000000000001</v>
      </c>
      <c r="H16" s="27">
        <f>IF(+$D16=H$13,+$E16*$F16*$G16,0)</f>
        <v>0</v>
      </c>
      <c r="I16" s="27">
        <f>IF(+$D16=I$13,+$E16*$F16*$G16,0)</f>
        <v>0</v>
      </c>
      <c r="J16" s="27">
        <f>IF(+$D16=J$13,+$E16*$F16*$G16,0)</f>
        <v>10.605</v>
      </c>
      <c r="K16" s="27">
        <f>IF(+$D16=K$13,+$E16*$F16*$G16,0)</f>
        <v>0</v>
      </c>
      <c r="L16" s="27">
        <f>IF(+$D16=L$13,+$E16*$F16*$G16,0)</f>
        <v>0</v>
      </c>
      <c r="M16" s="27">
        <f>IF(+$D16=M$13,+$E16*$F16*$G16,0)</f>
        <v>0</v>
      </c>
      <c r="O16" s="41"/>
    </row>
    <row r="17" spans="2:16" ht="35.1" customHeight="1">
      <c r="B17" s="10"/>
      <c r="C17" s="10">
        <v>3</v>
      </c>
      <c r="D17" s="10" t="s">
        <v>26</v>
      </c>
      <c r="E17" s="10">
        <v>1</v>
      </c>
      <c r="F17" s="10">
        <v>3</v>
      </c>
      <c r="G17" s="43">
        <f>14.69/2</f>
        <v>7.3449999999999998</v>
      </c>
      <c r="H17" s="27">
        <f>IF(+$D17=H$13,+$E17*$F17*$G17,0)</f>
        <v>22.035</v>
      </c>
      <c r="I17" s="27">
        <f>IF(+$D17=I$13,+$E17*$F17*$G17,0)</f>
        <v>0</v>
      </c>
      <c r="J17" s="27">
        <f>IF(+$D17=J$13,+$E17*$F17*$G17,0)</f>
        <v>0</v>
      </c>
      <c r="K17" s="27">
        <f>IF(+$D17=K$13,+$E17*$F17*$G17,0)</f>
        <v>0</v>
      </c>
      <c r="L17" s="27">
        <f>IF(+$D17=L$13,+$E17*$F17*$G17,0)</f>
        <v>0</v>
      </c>
      <c r="M17" s="27">
        <f>IF(+$D17=M$13,+$E17*$F17*$G17,0)</f>
        <v>0</v>
      </c>
      <c r="O17" s="41"/>
    </row>
    <row r="18" spans="2:16" ht="35.1" customHeight="1">
      <c r="B18" s="9"/>
      <c r="C18" s="33">
        <v>4</v>
      </c>
      <c r="D18" s="11" t="s">
        <v>19</v>
      </c>
      <c r="E18" s="10">
        <v>1</v>
      </c>
      <c r="F18" s="10">
        <v>3</v>
      </c>
      <c r="G18" s="43">
        <f>11.2/2</f>
        <v>5.6</v>
      </c>
      <c r="H18" s="27">
        <f>IF(+$D18=H$13,+$E18*$F18*$G18,0)</f>
        <v>0</v>
      </c>
      <c r="I18" s="27">
        <f>IF(+$D18=I$13,+$E18*$F18*$G18,0)</f>
        <v>0</v>
      </c>
      <c r="J18" s="27">
        <f>IF(+$D18=J$13,+$E18*$F18*$G18,0)</f>
        <v>0</v>
      </c>
      <c r="K18" s="27">
        <f>IF(+$D18=K$13,+$E18*$F18*$G18,0)</f>
        <v>16.799999999999997</v>
      </c>
      <c r="L18" s="27">
        <f>IF(+$D18=L$13,+$E18*$F18*$G18,0)</f>
        <v>0</v>
      </c>
      <c r="M18" s="27">
        <f>IF(+$D18=M$13,+$E18*$F18*$G18,0)</f>
        <v>0</v>
      </c>
      <c r="O18" s="41"/>
    </row>
    <row r="19" spans="2:16" ht="35.1" customHeight="1">
      <c r="B19" s="10"/>
      <c r="C19" s="33">
        <v>5</v>
      </c>
      <c r="D19" s="11" t="s">
        <v>20</v>
      </c>
      <c r="E19" s="10">
        <v>1</v>
      </c>
      <c r="F19" s="10">
        <v>3</v>
      </c>
      <c r="G19" s="43">
        <f>17.47/2</f>
        <v>8.7349999999999994</v>
      </c>
      <c r="H19" s="27">
        <f>IF(+$D19=H$13,+$E19*$F19*$G19,0)</f>
        <v>0</v>
      </c>
      <c r="I19" s="27">
        <f>IF(+$D19=I$13,+$E19*$F19*$G19,0)</f>
        <v>0</v>
      </c>
      <c r="J19" s="27">
        <f>IF(+$D19=J$13,+$E19*$F19*$G19,0)</f>
        <v>0</v>
      </c>
      <c r="K19" s="27">
        <f>IF(+$D19=K$13,+$E19*$F19*$G19,0)</f>
        <v>0</v>
      </c>
      <c r="L19" s="27">
        <f>IF(+$D19=L$13,+$E19*$F19*$G19,0)</f>
        <v>26.204999999999998</v>
      </c>
      <c r="M19" s="27">
        <f>IF(+$D19=M$13,+$E19*$F19*$G19,0)</f>
        <v>0</v>
      </c>
      <c r="O19" s="41"/>
    </row>
    <row r="20" spans="2:16" ht="35.1" customHeight="1">
      <c r="B20" s="9"/>
      <c r="C20" s="33">
        <v>6</v>
      </c>
      <c r="D20" s="11" t="s">
        <v>21</v>
      </c>
      <c r="E20" s="10">
        <v>1</v>
      </c>
      <c r="F20" s="10">
        <v>3</v>
      </c>
      <c r="G20" s="43">
        <f>9.49/2</f>
        <v>4.7450000000000001</v>
      </c>
      <c r="H20" s="27">
        <f>IF(+$D20=H$13,+$E20*$F20*$G20,0)</f>
        <v>0</v>
      </c>
      <c r="I20" s="27">
        <f>IF(+$D20=I$13,+$E20*$F20*$G20,0)</f>
        <v>0</v>
      </c>
      <c r="J20" s="27">
        <f>IF(+$D20=J$13,+$E20*$F20*$G20,0)</f>
        <v>0</v>
      </c>
      <c r="K20" s="27">
        <f>IF(+$D20=K$13,+$E20*$F20*$G20,0)</f>
        <v>0</v>
      </c>
      <c r="L20" s="27">
        <f>IF(+$D20=L$13,+$E20*$F20*$G20,0)</f>
        <v>0</v>
      </c>
      <c r="M20" s="27">
        <f>IF(+$D20=M$13,+$E20*$F20*$G20,0)</f>
        <v>14.234999999999999</v>
      </c>
      <c r="O20" s="41"/>
    </row>
    <row r="21" spans="2:16" ht="35.1" customHeight="1">
      <c r="B21" s="10"/>
      <c r="C21" s="33">
        <v>7</v>
      </c>
      <c r="D21" s="11" t="s">
        <v>18</v>
      </c>
      <c r="E21" s="10">
        <v>1</v>
      </c>
      <c r="F21" s="10">
        <v>3</v>
      </c>
      <c r="G21" s="43">
        <f>16.2/2</f>
        <v>8.1</v>
      </c>
      <c r="H21" s="27">
        <f>IF(+$D21=H$13,+$E21*$F21*$G21,0)</f>
        <v>0</v>
      </c>
      <c r="I21" s="27">
        <f>IF(+$D21=I$13,+$E21*$F21*$G21,0)</f>
        <v>0</v>
      </c>
      <c r="J21" s="27">
        <f>IF(+$D21=J$13,+$E21*$F21*$G21,0)</f>
        <v>24.299999999999997</v>
      </c>
      <c r="K21" s="27">
        <f>IF(+$D21=K$13,+$E21*$F21*$G21,0)</f>
        <v>0</v>
      </c>
      <c r="L21" s="27">
        <f>IF(+$D21=L$13,+$E21*$F21*$G21,0)</f>
        <v>0</v>
      </c>
      <c r="M21" s="27">
        <f>IF(+$D21=M$13,+$E21*$F21*$G21,0)</f>
        <v>0</v>
      </c>
      <c r="O21" s="45"/>
    </row>
    <row r="22" spans="2:16" ht="35.1" customHeight="1">
      <c r="B22" s="9"/>
      <c r="C22" s="33">
        <v>8</v>
      </c>
      <c r="D22" s="11" t="s">
        <v>26</v>
      </c>
      <c r="E22" s="10">
        <v>1</v>
      </c>
      <c r="F22" s="10">
        <v>3</v>
      </c>
      <c r="G22" s="43">
        <f>17.07/2</f>
        <v>8.5350000000000001</v>
      </c>
      <c r="H22" s="27">
        <f>IF(+$D22=H$13,+$E22*$F22*$G22,0)</f>
        <v>25.605</v>
      </c>
      <c r="I22" s="27">
        <f>IF(+$D22=I$13,+$E22*$F22*$G22,0)</f>
        <v>0</v>
      </c>
      <c r="J22" s="27">
        <f>IF(+$D22=J$13,+$E22*$F22*$G22,0)</f>
        <v>0</v>
      </c>
      <c r="K22" s="27">
        <f>IF(+$D22=K$13,+$E22*$F22*$G22,0)</f>
        <v>0</v>
      </c>
      <c r="L22" s="27">
        <f>IF(+$D22=L$13,+$E22*$F22*$G22,0)</f>
        <v>0</v>
      </c>
      <c r="M22" s="27">
        <f>IF(+$D22=M$13,+$E22*$F22*$G22,0)</f>
        <v>0</v>
      </c>
      <c r="O22" s="42"/>
    </row>
    <row r="23" spans="2:16" ht="35.1" customHeight="1">
      <c r="B23" s="10"/>
      <c r="C23" s="33">
        <v>9</v>
      </c>
      <c r="D23" s="11" t="s">
        <v>27</v>
      </c>
      <c r="E23" s="10">
        <v>1</v>
      </c>
      <c r="F23" s="10">
        <v>3</v>
      </c>
      <c r="G23" s="43">
        <f>4.5/2</f>
        <v>2.25</v>
      </c>
      <c r="H23" s="27">
        <f>IF(+$D23=H$13,+$E23*$F23*$G23,0)</f>
        <v>0</v>
      </c>
      <c r="I23" s="27">
        <f>IF(+$D23=I$13,+$E23*$F23*$G23,0)</f>
        <v>6.75</v>
      </c>
      <c r="J23" s="27">
        <f>IF(+$D23=J$13,+$E23*$F23*$G23,0)</f>
        <v>0</v>
      </c>
      <c r="K23" s="27">
        <f>IF(+$D23=K$13,+$E23*$F23*$G23,0)</f>
        <v>0</v>
      </c>
      <c r="L23" s="27">
        <f>IF(+$D23=L$13,+$E23*$F23*$G23,0)</f>
        <v>0</v>
      </c>
      <c r="M23" s="27">
        <f>IF(+$D23=M$13,+$E23*$F23*$G23,0)</f>
        <v>0</v>
      </c>
    </row>
    <row r="24" spans="2:16" ht="35.1" customHeight="1">
      <c r="B24" s="9"/>
      <c r="C24" s="33">
        <v>10</v>
      </c>
      <c r="D24" s="11" t="s">
        <v>19</v>
      </c>
      <c r="E24" s="10">
        <v>1</v>
      </c>
      <c r="F24" s="10">
        <v>3</v>
      </c>
      <c r="G24" s="43">
        <v>5.5</v>
      </c>
      <c r="H24" s="27">
        <f>IF(+$D24=H$13,+$E24*$F24*$G24,0)</f>
        <v>0</v>
      </c>
      <c r="I24" s="27">
        <f>IF(+$D24=I$13,+$E24*$F24*$G24,0)</f>
        <v>0</v>
      </c>
      <c r="J24" s="27">
        <f>IF(+$D24=J$13,+$E24*$F24*$G24,0)</f>
        <v>0</v>
      </c>
      <c r="K24" s="27">
        <f>IF(+$D24=K$13,+$E24*$F24*$G24,0)</f>
        <v>16.5</v>
      </c>
      <c r="L24" s="27">
        <f>IF(+$D24=L$13,+$E24*$F24*$G24,0)</f>
        <v>0</v>
      </c>
      <c r="M24" s="27">
        <f>IF(+$D24=M$13,+$E24*$F24*$G24,0)</f>
        <v>0</v>
      </c>
    </row>
    <row r="25" spans="2:16" ht="35.1" customHeight="1">
      <c r="B25" s="10"/>
      <c r="C25" s="33">
        <v>11</v>
      </c>
      <c r="D25" s="11" t="s">
        <v>19</v>
      </c>
      <c r="E25" s="10">
        <v>1</v>
      </c>
      <c r="F25" s="10">
        <v>3</v>
      </c>
      <c r="G25" s="43">
        <f>17.27/2</f>
        <v>8.6349999999999998</v>
      </c>
      <c r="H25" s="27">
        <f>IF(+$D25=H$13,+$E25*$F25*$G25,0)</f>
        <v>0</v>
      </c>
      <c r="I25" s="27">
        <f>IF(+$D25=I$13,+$E25*$F25*$G25,0)</f>
        <v>0</v>
      </c>
      <c r="J25" s="27">
        <f>IF(+$D25=J$13,+$E25*$F25*$G25,0)</f>
        <v>0</v>
      </c>
      <c r="K25" s="27">
        <f>IF(+$D25=K$13,+$E25*$F25*$G25,0)</f>
        <v>25.905000000000001</v>
      </c>
      <c r="L25" s="27">
        <f>IF(+$D25=L$13,+$E25*$F25*$G25,0)</f>
        <v>0</v>
      </c>
      <c r="M25" s="27">
        <f>IF(+$D25=M$13,+$E25*$F25*$G25,0)</f>
        <v>0</v>
      </c>
    </row>
    <row r="26" spans="2:16" ht="35.1" customHeight="1">
      <c r="B26" s="9"/>
      <c r="C26" s="33">
        <v>12</v>
      </c>
      <c r="D26" s="11" t="s">
        <v>27</v>
      </c>
      <c r="E26" s="10">
        <v>1</v>
      </c>
      <c r="F26" s="10">
        <v>3</v>
      </c>
      <c r="G26" s="43">
        <f>9.7/2</f>
        <v>4.8499999999999996</v>
      </c>
      <c r="H26" s="27">
        <f>IF(+$D26=H$13,+$E26*$F26*$G26,0)</f>
        <v>0</v>
      </c>
      <c r="I26" s="27">
        <f>IF(+$D26=I$13,+$E26*$F26*$G26,0)</f>
        <v>14.549999999999999</v>
      </c>
      <c r="J26" s="27">
        <f>IF(+$D26=J$13,+$E26*$F26*$G26,0)</f>
        <v>0</v>
      </c>
      <c r="K26" s="27">
        <f>IF(+$D26=K$13,+$E26*$F26*$G26,0)</f>
        <v>0</v>
      </c>
      <c r="L26" s="27">
        <f>IF(+$D26=L$13,+$E26*$F26*$G26,0)</f>
        <v>0</v>
      </c>
      <c r="M26" s="27">
        <f>IF(+$D26=M$13,+$E26*$F26*$G26,0)</f>
        <v>0</v>
      </c>
    </row>
    <row r="27" spans="2:16" ht="35.1" customHeight="1">
      <c r="B27" s="10"/>
      <c r="C27" s="33"/>
      <c r="D27" s="11"/>
      <c r="E27" s="10"/>
      <c r="F27" s="10"/>
      <c r="G27" s="43"/>
      <c r="H27" s="27">
        <f>IF(+$D27=H$13,+$E27*$F27*$G27,0)</f>
        <v>0</v>
      </c>
      <c r="I27" s="27">
        <f>IF(+$D27=I$13,+$E27*$F27*$G27,0)</f>
        <v>0</v>
      </c>
      <c r="J27" s="27">
        <f>IF(+$D27=J$13,+$E27*$F27*$G27,0)</f>
        <v>0</v>
      </c>
      <c r="K27" s="27">
        <f>IF(+$D27=K$13,+$E27*$F27*$G27,0)</f>
        <v>0</v>
      </c>
      <c r="L27" s="27">
        <f>IF(+$D27=L$13,+$E27*$F27*$G27,0)</f>
        <v>0</v>
      </c>
      <c r="M27" s="27">
        <f>IF(+$D27=M$13,+$E27*$F27*$G27,0)</f>
        <v>0</v>
      </c>
      <c r="P27" s="32"/>
    </row>
    <row r="28" spans="2:16" ht="35.1" customHeight="1">
      <c r="B28" s="9"/>
      <c r="C28" s="33"/>
      <c r="D28" s="11"/>
      <c r="E28" s="34"/>
      <c r="F28" s="12"/>
      <c r="G28" s="44"/>
      <c r="H28" s="27">
        <f>IF(+$D28=H$13,+$E28*$F28*$G28,0)</f>
        <v>0</v>
      </c>
      <c r="I28" s="27">
        <f>IF(+$D28=I$13,+$E28*$F28*$G28,0)</f>
        <v>0</v>
      </c>
      <c r="J28" s="27">
        <f>IF(+$D28=J$13,+$E28*$F28*$G28,0)</f>
        <v>0</v>
      </c>
      <c r="K28" s="27">
        <f>IF(+$D28=K$13,+$E28*$F28*$G28,0)</f>
        <v>0</v>
      </c>
      <c r="L28" s="27">
        <f>IF(+$D28=L$13,+$E28*$F28*$G28,0)</f>
        <v>0</v>
      </c>
      <c r="M28" s="27">
        <f>IF(+$D28=M$13,+$E28*$F28*$G28,0)</f>
        <v>0</v>
      </c>
    </row>
    <row r="29" spans="2:16" ht="35.1" customHeight="1">
      <c r="B29" s="10"/>
      <c r="C29" s="33"/>
      <c r="D29" s="10"/>
      <c r="E29" s="12"/>
      <c r="F29" s="12"/>
      <c r="G29" s="44"/>
      <c r="H29" s="27">
        <f>IF(+$D29=H$13,+$E29*$F29*$G29,0)</f>
        <v>0</v>
      </c>
      <c r="I29" s="27">
        <f>IF(+$D29=I$13,+$E29*$F29*$G29,0)</f>
        <v>0</v>
      </c>
      <c r="J29" s="27">
        <f>IF(+$D29=J$13,+$E29*$F29*$G29,0)</f>
        <v>0</v>
      </c>
      <c r="K29" s="27">
        <f>IF(+$D29=K$13,+$E29*$F29*$G29,0)</f>
        <v>0</v>
      </c>
      <c r="L29" s="27">
        <f>IF(+$D29=L$13,+$E29*$F29*$G29,0)</f>
        <v>0</v>
      </c>
      <c r="M29" s="27">
        <f>IF(+$D29=M$13,+$E29*$F29*$G29,0)</f>
        <v>0</v>
      </c>
    </row>
    <row r="30" spans="2:16" ht="35.1" customHeight="1">
      <c r="B30" s="9"/>
      <c r="C30" s="33"/>
      <c r="D30" s="10"/>
      <c r="E30" s="12"/>
      <c r="F30" s="12"/>
      <c r="G30" s="44"/>
      <c r="H30" s="27">
        <f>IF(+$D30=H$13,+$E30*$F30*$G30,0)</f>
        <v>0</v>
      </c>
      <c r="I30" s="27">
        <f>IF(+$D30=I$13,+$E30*$F30*$G30,0)</f>
        <v>0</v>
      </c>
      <c r="J30" s="27">
        <f>IF(+$D30=J$13,+$E30*$F30*$G30,0)</f>
        <v>0</v>
      </c>
      <c r="K30" s="27">
        <f>IF(+$D30=K$13,+$E30*$F30*$G30,0)</f>
        <v>0</v>
      </c>
      <c r="L30" s="27">
        <f>IF(+$D30=L$13,+$E30*$F30*$G30,0)</f>
        <v>0</v>
      </c>
      <c r="M30" s="27">
        <f>IF(+$D30=M$13,+$E30*$F30*$G30,0)</f>
        <v>0</v>
      </c>
    </row>
    <row r="31" spans="2:16" ht="35.1" customHeight="1">
      <c r="B31" s="9"/>
      <c r="C31" s="33"/>
      <c r="D31" s="10"/>
      <c r="E31" s="12"/>
      <c r="F31" s="12"/>
      <c r="G31" s="44"/>
      <c r="H31" s="27">
        <f>IF(+$D31=H$13,+$E31*$F31*$G31,0)</f>
        <v>0</v>
      </c>
      <c r="I31" s="27">
        <f t="shared" ref="I31:M33" si="0">IF(+$D31=I$13,+$E31*$F31*$G31,0)</f>
        <v>0</v>
      </c>
      <c r="J31" s="27">
        <f t="shared" si="0"/>
        <v>0</v>
      </c>
      <c r="K31" s="27">
        <f t="shared" si="0"/>
        <v>0</v>
      </c>
      <c r="L31" s="27">
        <f t="shared" si="0"/>
        <v>0</v>
      </c>
      <c r="M31" s="27">
        <f t="shared" si="0"/>
        <v>0</v>
      </c>
    </row>
    <row r="32" spans="2:16" ht="35.1" customHeight="1">
      <c r="B32" s="9"/>
      <c r="C32" s="33"/>
      <c r="D32" s="10"/>
      <c r="E32" s="12"/>
      <c r="F32" s="12"/>
      <c r="G32" s="44"/>
      <c r="H32" s="27">
        <f>IF(+$D32=H$13,+$E32*$F32*$G32,0)</f>
        <v>0</v>
      </c>
      <c r="I32" s="27">
        <f t="shared" si="0"/>
        <v>0</v>
      </c>
      <c r="J32" s="27">
        <f t="shared" si="0"/>
        <v>0</v>
      </c>
      <c r="K32" s="27">
        <f t="shared" si="0"/>
        <v>0</v>
      </c>
      <c r="L32" s="27">
        <f t="shared" si="0"/>
        <v>0</v>
      </c>
      <c r="M32" s="27">
        <f t="shared" si="0"/>
        <v>0</v>
      </c>
    </row>
    <row r="33" spans="2:13" ht="35.1" customHeight="1" thickBot="1">
      <c r="B33" s="13"/>
      <c r="C33" s="33"/>
      <c r="D33" s="10"/>
      <c r="E33" s="13"/>
      <c r="F33" s="13"/>
      <c r="G33" s="39"/>
      <c r="H33" s="35">
        <f>IF(+$D33=H$13,+$E33*$F33*$G33,0)</f>
        <v>0</v>
      </c>
      <c r="I33" s="35">
        <f t="shared" si="0"/>
        <v>0</v>
      </c>
      <c r="J33" s="35">
        <f t="shared" si="0"/>
        <v>0</v>
      </c>
      <c r="K33" s="35">
        <f t="shared" si="0"/>
        <v>0</v>
      </c>
      <c r="L33" s="35">
        <f t="shared" si="0"/>
        <v>0</v>
      </c>
      <c r="M33" s="35">
        <f t="shared" si="0"/>
        <v>0</v>
      </c>
    </row>
    <row r="34" spans="2:13">
      <c r="B34" s="15" t="s">
        <v>28</v>
      </c>
      <c r="C34" s="16"/>
      <c r="D34" s="17"/>
      <c r="E34" s="16"/>
      <c r="F34" s="16"/>
      <c r="G34" s="16"/>
      <c r="H34" s="26">
        <f t="shared" ref="H34:M34" si="1">SUM(H15:H33)</f>
        <v>47.64</v>
      </c>
      <c r="I34" s="26">
        <f t="shared" si="1"/>
        <v>21.299999999999997</v>
      </c>
      <c r="J34" s="26">
        <f t="shared" si="1"/>
        <v>34.905000000000001</v>
      </c>
      <c r="K34" s="26">
        <f t="shared" si="1"/>
        <v>59.204999999999998</v>
      </c>
      <c r="L34" s="26">
        <f t="shared" si="1"/>
        <v>50.804999999999993</v>
      </c>
      <c r="M34" s="26">
        <f t="shared" si="1"/>
        <v>14.234999999999999</v>
      </c>
    </row>
    <row r="35" spans="2:13">
      <c r="B35" s="20" t="s">
        <v>29</v>
      </c>
      <c r="C35" s="21"/>
      <c r="D35" s="22"/>
      <c r="E35" s="21"/>
      <c r="F35" s="21"/>
      <c r="G35" s="21"/>
      <c r="H35" s="27"/>
      <c r="I35" s="27"/>
      <c r="J35" s="27"/>
      <c r="K35" s="27"/>
      <c r="L35" s="27"/>
      <c r="M35" s="28"/>
    </row>
    <row r="36" spans="2:13">
      <c r="B36" s="20" t="s">
        <v>30</v>
      </c>
      <c r="C36" s="21"/>
      <c r="D36" s="22"/>
      <c r="E36" s="21"/>
      <c r="F36" s="21"/>
      <c r="G36" s="18"/>
      <c r="H36" s="29">
        <v>0.25</v>
      </c>
      <c r="I36" s="29">
        <v>0.56000000000000005</v>
      </c>
      <c r="J36" s="29">
        <v>0.99</v>
      </c>
      <c r="K36" s="29">
        <v>1.55</v>
      </c>
      <c r="L36" s="29">
        <v>2.2400000000000002</v>
      </c>
      <c r="M36" s="30">
        <v>4.04</v>
      </c>
    </row>
    <row r="37" spans="2:13" ht="15.75" thickBot="1">
      <c r="B37" s="1" t="s">
        <v>31</v>
      </c>
      <c r="C37" s="14"/>
      <c r="D37" s="14"/>
      <c r="E37" s="14"/>
      <c r="F37" s="23">
        <f>SUM(H37:M37)</f>
        <v>321.47429999999997</v>
      </c>
      <c r="G37" s="19" t="s">
        <v>32</v>
      </c>
      <c r="H37" s="31">
        <f>+H34*H36</f>
        <v>11.91</v>
      </c>
      <c r="I37" s="31">
        <f>+I34*I36</f>
        <v>11.927999999999999</v>
      </c>
      <c r="J37" s="31">
        <f>+J34*J36</f>
        <v>34.555950000000003</v>
      </c>
      <c r="K37" s="31">
        <f>+K34*K36</f>
        <v>91.767750000000007</v>
      </c>
      <c r="L37" s="31">
        <f>+L36*L34</f>
        <v>113.80319999999999</v>
      </c>
      <c r="M37" s="31">
        <f>+M36*M34</f>
        <v>57.509399999999999</v>
      </c>
    </row>
  </sheetData>
  <mergeCells count="3">
    <mergeCell ref="B8:M8"/>
    <mergeCell ref="C12:C14"/>
    <mergeCell ref="H12:M12"/>
  </mergeCells>
  <pageMargins left="0.59055118110236227" right="0.59055118110236227" top="0.78740157480314965" bottom="0.78740157480314965" header="0.31496062992125984" footer="0.31496062992125984"/>
  <pageSetup paperSize="9" scale="90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2006-09-12T12:46:56Z</dcterms:created>
  <dcterms:modified xsi:type="dcterms:W3CDTF">2024-08-01T21:24:33Z</dcterms:modified>
  <cp:category/>
  <cp:contentStatus/>
</cp:coreProperties>
</file>